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ial\Documents\EVA\Rozpočty 2025\ALFA - soc. zařízení Joštova 3, Ji\"/>
    </mc:Choice>
  </mc:AlternateContent>
  <bookViews>
    <workbookView xWindow="0" yWindow="0" windowWidth="0" windowHeight="0"/>
  </bookViews>
  <sheets>
    <sheet name="Rekapitulace stavby" sheetId="1" r:id="rId1"/>
    <sheet name="ALFA-37801 - S.O.1 Joštov..." sheetId="2" r:id="rId2"/>
    <sheet name="ALFA-37802 - S.O.1 Joštov..." sheetId="3" r:id="rId3"/>
    <sheet name="ALFA-37803 - S.O.1 Joštov..." sheetId="4" r:id="rId4"/>
    <sheet name="ALFA-37804 - S.O.1 Joštov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'ALFA-37801 - S.O.1 Joštov...'!$C$96:$K$610</definedName>
    <definedName name="_xlnm.Print_Area" localSheetId="1">'ALFA-37801 - S.O.1 Joštov...'!$C$4:$J$39,'ALFA-37801 - S.O.1 Joštov...'!$C$45:$J$78,'ALFA-37801 - S.O.1 Joštov...'!$C$84:$K$610</definedName>
    <definedName name="_xlnm.Print_Titles" localSheetId="1">'ALFA-37801 - S.O.1 Joštov...'!$96:$96</definedName>
    <definedName name="_xlnm._FilterDatabase" localSheetId="2" hidden="1">'ALFA-37802 - S.O.1 Joštov...'!$C$80:$K$86</definedName>
    <definedName name="_xlnm.Print_Area" localSheetId="2">'ALFA-37802 - S.O.1 Joštov...'!$C$4:$J$39,'ALFA-37802 - S.O.1 Joštov...'!$C$45:$J$62,'ALFA-37802 - S.O.1 Joštov...'!$C$68:$K$86</definedName>
    <definedName name="_xlnm.Print_Titles" localSheetId="2">'ALFA-37802 - S.O.1 Joštov...'!$80:$80</definedName>
    <definedName name="_xlnm._FilterDatabase" localSheetId="3" hidden="1">'ALFA-37803 - S.O.1 Joštov...'!$C$80:$K$86</definedName>
    <definedName name="_xlnm.Print_Area" localSheetId="3">'ALFA-37803 - S.O.1 Joštov...'!$C$4:$J$39,'ALFA-37803 - S.O.1 Joštov...'!$C$45:$J$62,'ALFA-37803 - S.O.1 Joštov...'!$C$68:$K$86</definedName>
    <definedName name="_xlnm.Print_Titles" localSheetId="3">'ALFA-37803 - S.O.1 Joštov...'!$80:$80</definedName>
    <definedName name="_xlnm._FilterDatabase" localSheetId="4" hidden="1">'ALFA-37804 - S.O.1 Joštov...'!$C$80:$K$110</definedName>
    <definedName name="_xlnm.Print_Area" localSheetId="4">'ALFA-37804 - S.O.1 Joštov...'!$C$4:$J$39,'ALFA-37804 - S.O.1 Joštov...'!$C$45:$J$62,'ALFA-37804 - S.O.1 Joštov...'!$C$68:$K$110</definedName>
    <definedName name="_xlnm.Print_Titles" localSheetId="4">'ALFA-37804 - S.O.1 Joštov...'!$80:$80</definedName>
    <definedName name="_xlnm.Print_Area" localSheetId="5">'Seznam figur'!$C$4:$G$256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48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3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48"/>
  <c i="2" r="J37"/>
  <c r="J36"/>
  <c i="1" r="AY55"/>
  <c i="2" r="J35"/>
  <c i="1" r="AX55"/>
  <c i="2" r="BI608"/>
  <c r="BH608"/>
  <c r="BG608"/>
  <c r="BF608"/>
  <c r="T608"/>
  <c r="R608"/>
  <c r="P608"/>
  <c r="BI605"/>
  <c r="BH605"/>
  <c r="BG605"/>
  <c r="BF605"/>
  <c r="T605"/>
  <c r="R605"/>
  <c r="P605"/>
  <c r="BI599"/>
  <c r="BH599"/>
  <c r="BG599"/>
  <c r="BF599"/>
  <c r="T599"/>
  <c r="R599"/>
  <c r="P599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0"/>
  <c r="BH580"/>
  <c r="BG580"/>
  <c r="BF580"/>
  <c r="T580"/>
  <c r="R580"/>
  <c r="P580"/>
  <c r="BI574"/>
  <c r="BH574"/>
  <c r="BG574"/>
  <c r="BF574"/>
  <c r="T574"/>
  <c r="R574"/>
  <c r="P574"/>
  <c r="BI571"/>
  <c r="BH571"/>
  <c r="BG571"/>
  <c r="BF571"/>
  <c r="T571"/>
  <c r="R571"/>
  <c r="P571"/>
  <c r="BI566"/>
  <c r="BH566"/>
  <c r="BG566"/>
  <c r="BF566"/>
  <c r="T566"/>
  <c r="R566"/>
  <c r="P566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9"/>
  <c r="BH549"/>
  <c r="BG549"/>
  <c r="BF549"/>
  <c r="T549"/>
  <c r="R549"/>
  <c r="P549"/>
  <c r="BI544"/>
  <c r="BH544"/>
  <c r="BG544"/>
  <c r="BF544"/>
  <c r="T544"/>
  <c r="R544"/>
  <c r="P544"/>
  <c r="BI542"/>
  <c r="BH542"/>
  <c r="BG542"/>
  <c r="BF542"/>
  <c r="T542"/>
  <c r="R542"/>
  <c r="P542"/>
  <c r="BI537"/>
  <c r="BH537"/>
  <c r="BG537"/>
  <c r="BF537"/>
  <c r="T537"/>
  <c r="R537"/>
  <c r="P537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4"/>
  <c r="BH524"/>
  <c r="BG524"/>
  <c r="BF524"/>
  <c r="T524"/>
  <c r="R524"/>
  <c r="P524"/>
  <c r="BI517"/>
  <c r="BH517"/>
  <c r="BG517"/>
  <c r="BF517"/>
  <c r="T517"/>
  <c r="R517"/>
  <c r="P517"/>
  <c r="BI513"/>
  <c r="BH513"/>
  <c r="BG513"/>
  <c r="BF513"/>
  <c r="T513"/>
  <c r="R513"/>
  <c r="P513"/>
  <c r="BI509"/>
  <c r="BH509"/>
  <c r="BG509"/>
  <c r="BF509"/>
  <c r="T509"/>
  <c r="R509"/>
  <c r="P509"/>
  <c r="BI504"/>
  <c r="BH504"/>
  <c r="BG504"/>
  <c r="BF504"/>
  <c r="T504"/>
  <c r="R504"/>
  <c r="P504"/>
  <c r="BI500"/>
  <c r="BH500"/>
  <c r="BG500"/>
  <c r="BF500"/>
  <c r="T500"/>
  <c r="R500"/>
  <c r="P500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5"/>
  <c r="BH485"/>
  <c r="BG485"/>
  <c r="BF485"/>
  <c r="T485"/>
  <c r="R485"/>
  <c r="P485"/>
  <c r="BI482"/>
  <c r="BH482"/>
  <c r="BG482"/>
  <c r="BF482"/>
  <c r="T482"/>
  <c r="R482"/>
  <c r="P482"/>
  <c r="BI478"/>
  <c r="BH478"/>
  <c r="BG478"/>
  <c r="BF478"/>
  <c r="T478"/>
  <c r="R478"/>
  <c r="P478"/>
  <c r="BI475"/>
  <c r="BH475"/>
  <c r="BG475"/>
  <c r="BF475"/>
  <c r="T475"/>
  <c r="R475"/>
  <c r="P475"/>
  <c r="BI470"/>
  <c r="BH470"/>
  <c r="BG470"/>
  <c r="BF470"/>
  <c r="T470"/>
  <c r="R470"/>
  <c r="P470"/>
  <c r="BI468"/>
  <c r="BH468"/>
  <c r="BG468"/>
  <c r="BF468"/>
  <c r="T468"/>
  <c r="R468"/>
  <c r="P468"/>
  <c r="BI463"/>
  <c r="BH463"/>
  <c r="BG463"/>
  <c r="BF463"/>
  <c r="T463"/>
  <c r="R463"/>
  <c r="P463"/>
  <c r="BI460"/>
  <c r="BH460"/>
  <c r="BG460"/>
  <c r="BF460"/>
  <c r="T460"/>
  <c r="R460"/>
  <c r="P460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5"/>
  <c r="BH415"/>
  <c r="BG415"/>
  <c r="BF415"/>
  <c r="T415"/>
  <c r="R415"/>
  <c r="P415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79"/>
  <c r="BH379"/>
  <c r="BG379"/>
  <c r="BF379"/>
  <c r="T379"/>
  <c r="R379"/>
  <c r="P379"/>
  <c r="BI377"/>
  <c r="BH377"/>
  <c r="BG377"/>
  <c r="BF377"/>
  <c r="T377"/>
  <c r="R377"/>
  <c r="P377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1"/>
  <c r="BH361"/>
  <c r="BG361"/>
  <c r="BF361"/>
  <c r="T361"/>
  <c r="R361"/>
  <c r="P361"/>
  <c r="BI357"/>
  <c r="BH357"/>
  <c r="BG357"/>
  <c r="BF357"/>
  <c r="T357"/>
  <c r="T356"/>
  <c r="R357"/>
  <c r="R356"/>
  <c r="P357"/>
  <c r="P356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36"/>
  <c r="BH336"/>
  <c r="BG336"/>
  <c r="BF336"/>
  <c r="T336"/>
  <c r="R336"/>
  <c r="P336"/>
  <c r="BI328"/>
  <c r="BH328"/>
  <c r="BG328"/>
  <c r="BF328"/>
  <c r="T328"/>
  <c r="R328"/>
  <c r="P328"/>
  <c r="BI320"/>
  <c r="BH320"/>
  <c r="BG320"/>
  <c r="BF320"/>
  <c r="T320"/>
  <c r="R320"/>
  <c r="P320"/>
  <c r="BI316"/>
  <c r="BH316"/>
  <c r="BG316"/>
  <c r="BF316"/>
  <c r="T316"/>
  <c r="R316"/>
  <c r="P316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T250"/>
  <c r="R251"/>
  <c r="R250"/>
  <c r="P251"/>
  <c r="P250"/>
  <c r="BI245"/>
  <c r="BH245"/>
  <c r="BG245"/>
  <c r="BF245"/>
  <c r="T245"/>
  <c r="T244"/>
  <c r="R245"/>
  <c r="R244"/>
  <c r="P245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J93"/>
  <c r="F93"/>
  <c r="F91"/>
  <c r="E89"/>
  <c r="J54"/>
  <c r="F54"/>
  <c r="F52"/>
  <c r="E50"/>
  <c r="J24"/>
  <c r="E24"/>
  <c r="J55"/>
  <c r="J23"/>
  <c r="J18"/>
  <c r="E18"/>
  <c r="F55"/>
  <c r="J17"/>
  <c r="J12"/>
  <c r="J91"/>
  <c r="E7"/>
  <c r="E87"/>
  <c i="1" r="L50"/>
  <c r="AM50"/>
  <c r="AM49"/>
  <c r="L49"/>
  <c r="AM47"/>
  <c r="L47"/>
  <c r="L45"/>
  <c r="L44"/>
  <c i="2" r="BK419"/>
  <c r="BK280"/>
  <c r="J584"/>
  <c r="BK504"/>
  <c r="BK490"/>
  <c r="BK468"/>
  <c r="BK379"/>
  <c r="J209"/>
  <c r="BK590"/>
  <c r="J551"/>
  <c r="BK534"/>
  <c r="J379"/>
  <c r="BK369"/>
  <c r="BK245"/>
  <c r="J128"/>
  <c r="J284"/>
  <c r="J152"/>
  <c r="BK138"/>
  <c i="4" r="F35"/>
  <c i="1" r="BB57"/>
  <c i="2" r="BK411"/>
  <c r="J120"/>
  <c r="J509"/>
  <c r="J493"/>
  <c r="J470"/>
  <c r="J429"/>
  <c r="J306"/>
  <c r="BK142"/>
  <c r="BK537"/>
  <c r="J530"/>
  <c r="BK433"/>
  <c r="J348"/>
  <c r="J217"/>
  <c r="BK120"/>
  <c r="J276"/>
  <c r="J164"/>
  <c r="BK133"/>
  <c i="4" r="J84"/>
  <c i="5" r="J84"/>
  <c i="2" r="J294"/>
  <c r="J138"/>
  <c r="BK509"/>
  <c r="BK485"/>
  <c r="BK463"/>
  <c r="BK440"/>
  <c r="BK238"/>
  <c r="BK605"/>
  <c r="BK563"/>
  <c r="BK542"/>
  <c r="BK437"/>
  <c r="J361"/>
  <c r="BK608"/>
  <c r="BK384"/>
  <c r="J235"/>
  <c i="3" r="BK84"/>
  <c i="4" r="F37"/>
  <c i="1" r="BD57"/>
  <c i="2" r="J437"/>
  <c r="J145"/>
  <c r="BK500"/>
  <c r="J482"/>
  <c r="BK455"/>
  <c r="J400"/>
  <c r="J251"/>
  <c r="J563"/>
  <c r="J419"/>
  <c r="BK367"/>
  <c r="J227"/>
  <c r="BK100"/>
  <c r="BK377"/>
  <c r="BK268"/>
  <c i="3" r="F36"/>
  <c i="1" r="BC56"/>
  <c i="5" r="J105"/>
  <c i="2" r="BK357"/>
  <c r="BK302"/>
  <c r="BK148"/>
  <c r="BK496"/>
  <c r="J460"/>
  <c r="BK397"/>
  <c r="J245"/>
  <c r="BK599"/>
  <c r="J566"/>
  <c r="J524"/>
  <c r="J353"/>
  <c r="J220"/>
  <c r="J605"/>
  <c r="J386"/>
  <c r="J263"/>
  <c r="BK170"/>
  <c i="5" r="J93"/>
  <c r="J107"/>
  <c i="2" r="BK460"/>
  <c r="BK310"/>
  <c r="J238"/>
  <c r="J534"/>
  <c r="J485"/>
  <c r="BK449"/>
  <c r="BK348"/>
  <c r="BK204"/>
  <c r="J590"/>
  <c r="BK559"/>
  <c r="BK408"/>
  <c r="BK255"/>
  <c r="J156"/>
  <c r="J440"/>
  <c r="J367"/>
  <c r="J259"/>
  <c r="J148"/>
  <c i="3" r="F37"/>
  <c i="1" r="BD56"/>
  <c i="2" r="BK394"/>
  <c r="J231"/>
  <c r="BK517"/>
  <c r="J452"/>
  <c r="J369"/>
  <c r="J280"/>
  <c r="BK201"/>
  <c r="BK593"/>
  <c r="BK555"/>
  <c r="J405"/>
  <c r="J302"/>
  <c r="J201"/>
  <c r="BK116"/>
  <c r="BK389"/>
  <c r="BK217"/>
  <c r="BK145"/>
  <c i="5" r="J101"/>
  <c r="BK93"/>
  <c r="BK107"/>
  <c i="2" r="BK371"/>
  <c r="BK290"/>
  <c r="J104"/>
  <c r="J475"/>
  <c r="J443"/>
  <c r="BK346"/>
  <c r="BK164"/>
  <c r="J593"/>
  <c r="J571"/>
  <c r="J542"/>
  <c r="BK350"/>
  <c r="J212"/>
  <c r="J124"/>
  <c r="BK400"/>
  <c r="BK209"/>
  <c r="J142"/>
  <c i="5" r="BK98"/>
  <c r="BK105"/>
  <c i="2" r="J449"/>
  <c r="BK235"/>
  <c r="BK524"/>
  <c r="J478"/>
  <c r="J425"/>
  <c r="J268"/>
  <c r="BK124"/>
  <c r="BK571"/>
  <c r="J559"/>
  <c r="J422"/>
  <c r="J316"/>
  <c r="J170"/>
  <c r="BK429"/>
  <c r="BK353"/>
  <c r="J204"/>
  <c i="1" r="AS54"/>
  <c i="5" r="J103"/>
  <c i="2" r="BK361"/>
  <c r="BK227"/>
  <c r="J517"/>
  <c r="J463"/>
  <c r="J389"/>
  <c r="J241"/>
  <c r="J599"/>
  <c r="BK566"/>
  <c r="BK544"/>
  <c r="J357"/>
  <c r="BK241"/>
  <c r="BK108"/>
  <c r="J397"/>
  <c r="BK298"/>
  <c r="BK185"/>
  <c i="4" r="F36"/>
  <c i="1" r="BC57"/>
  <c i="2" r="BK446"/>
  <c r="BK276"/>
  <c r="J537"/>
  <c r="J504"/>
  <c r="BK478"/>
  <c r="J394"/>
  <c r="J320"/>
  <c r="J116"/>
  <c r="J574"/>
  <c r="BK549"/>
  <c r="J328"/>
  <c r="J223"/>
  <c r="J133"/>
  <c r="BK405"/>
  <c r="BK272"/>
  <c r="J160"/>
  <c r="J108"/>
  <c i="5" r="BK103"/>
  <c i="2" r="BK415"/>
  <c r="J255"/>
  <c r="BK530"/>
  <c r="J496"/>
  <c r="J468"/>
  <c r="BK386"/>
  <c r="BK220"/>
  <c r="J608"/>
  <c r="BK574"/>
  <c r="J549"/>
  <c r="J384"/>
  <c r="J310"/>
  <c r="BK584"/>
  <c r="BK336"/>
  <c r="BK174"/>
  <c r="BK104"/>
  <c i="3" r="J34"/>
  <c i="1" r="AW56"/>
  <c i="2" r="J455"/>
  <c r="BK212"/>
  <c r="J513"/>
  <c r="BK482"/>
  <c r="J446"/>
  <c r="BK316"/>
  <c r="BK160"/>
  <c r="BK580"/>
  <c r="J544"/>
  <c r="J298"/>
  <c r="BK198"/>
  <c r="BK112"/>
  <c r="BK402"/>
  <c r="BK320"/>
  <c r="BK231"/>
  <c i="4" r="BK84"/>
  <c i="5" r="BK101"/>
  <c r="J98"/>
  <c i="2" r="BK425"/>
  <c r="BK284"/>
  <c r="J174"/>
  <c r="J500"/>
  <c r="BK475"/>
  <c r="J402"/>
  <c r="BK263"/>
  <c r="J112"/>
  <c r="J580"/>
  <c r="BK551"/>
  <c r="J377"/>
  <c r="BK306"/>
  <c r="J185"/>
  <c r="J415"/>
  <c r="BK328"/>
  <c r="BK223"/>
  <c r="J100"/>
  <c i="5" r="BK84"/>
  <c i="2" r="J532"/>
  <c r="J346"/>
  <c r="J179"/>
  <c r="BK493"/>
  <c r="BK470"/>
  <c r="J408"/>
  <c r="BK259"/>
  <c r="BK152"/>
  <c r="J587"/>
  <c r="BK532"/>
  <c r="J371"/>
  <c r="BK251"/>
  <c r="BK179"/>
  <c r="J433"/>
  <c r="J350"/>
  <c r="J182"/>
  <c i="3" r="F35"/>
  <c i="1" r="BB56"/>
  <c i="2" r="BK452"/>
  <c r="J336"/>
  <c r="J198"/>
  <c r="BK513"/>
  <c r="J490"/>
  <c r="J411"/>
  <c r="J272"/>
  <c r="BK128"/>
  <c r="BK587"/>
  <c r="J555"/>
  <c r="BK443"/>
  <c r="J290"/>
  <c r="BK182"/>
  <c r="BK422"/>
  <c r="BK294"/>
  <c r="BK156"/>
  <c i="3" r="J84"/>
  <c i="4" r="J34"/>
  <c i="1" r="AW57"/>
  <c i="2" l="1" r="P99"/>
  <c r="R137"/>
  <c r="T178"/>
  <c r="T254"/>
  <c r="T345"/>
  <c r="R360"/>
  <c r="P388"/>
  <c r="R424"/>
  <c r="P448"/>
  <c r="P495"/>
  <c r="R508"/>
  <c r="R565"/>
  <c r="P586"/>
  <c r="R99"/>
  <c r="P137"/>
  <c r="R178"/>
  <c r="R254"/>
  <c r="R345"/>
  <c r="P360"/>
  <c r="R388"/>
  <c r="P424"/>
  <c r="R448"/>
  <c r="R495"/>
  <c r="T508"/>
  <c r="BK565"/>
  <c r="J565"/>
  <c r="J76"/>
  <c r="BK586"/>
  <c r="J586"/>
  <c r="J77"/>
  <c r="T99"/>
  <c r="T137"/>
  <c r="BK178"/>
  <c r="J178"/>
  <c r="J63"/>
  <c r="BK254"/>
  <c r="J254"/>
  <c r="J66"/>
  <c r="BK345"/>
  <c r="J345"/>
  <c r="J67"/>
  <c r="T360"/>
  <c r="T388"/>
  <c r="BK424"/>
  <c r="J424"/>
  <c r="J72"/>
  <c r="T448"/>
  <c r="T495"/>
  <c r="BK508"/>
  <c r="J508"/>
  <c r="J75"/>
  <c r="P565"/>
  <c r="R586"/>
  <c i="5" r="R83"/>
  <c r="R82"/>
  <c r="R81"/>
  <c i="2" r="BK99"/>
  <c r="J99"/>
  <c r="J61"/>
  <c r="BK137"/>
  <c r="J137"/>
  <c r="J62"/>
  <c r="P178"/>
  <c r="P254"/>
  <c r="P345"/>
  <c r="BK360"/>
  <c r="J360"/>
  <c r="J70"/>
  <c r="BK388"/>
  <c r="J388"/>
  <c r="J71"/>
  <c r="T424"/>
  <c r="BK448"/>
  <c r="J448"/>
  <c r="J73"/>
  <c r="BK495"/>
  <c r="J495"/>
  <c r="J74"/>
  <c r="P508"/>
  <c r="T565"/>
  <c r="T586"/>
  <c i="5" r="BK83"/>
  <c r="J83"/>
  <c r="J61"/>
  <c r="P83"/>
  <c r="P82"/>
  <c r="P81"/>
  <c i="1" r="AU58"/>
  <c i="5" r="T83"/>
  <c r="T82"/>
  <c r="T81"/>
  <c i="2" r="BK250"/>
  <c r="J250"/>
  <c r="J65"/>
  <c r="BK244"/>
  <c r="J244"/>
  <c r="J64"/>
  <c i="4" r="BK83"/>
  <c r="BK82"/>
  <c r="BK81"/>
  <c r="J81"/>
  <c r="J59"/>
  <c i="2" r="BK356"/>
  <c r="J356"/>
  <c r="J68"/>
  <c i="3" r="BK83"/>
  <c r="J83"/>
  <c r="J61"/>
  <c i="5" r="J55"/>
  <c r="BE101"/>
  <c i="4" r="J82"/>
  <c r="J60"/>
  <c i="5" r="J52"/>
  <c r="E71"/>
  <c r="BE84"/>
  <c r="BE103"/>
  <c r="BE107"/>
  <c i="4" r="J83"/>
  <c r="J61"/>
  <c i="5" r="F55"/>
  <c r="BE105"/>
  <c r="BE93"/>
  <c r="BE98"/>
  <c i="4" r="F55"/>
  <c r="E48"/>
  <c r="J52"/>
  <c r="J55"/>
  <c r="BE84"/>
  <c i="3" r="J52"/>
  <c r="E71"/>
  <c r="J55"/>
  <c r="F78"/>
  <c i="2" r="BK98"/>
  <c r="J98"/>
  <c r="J60"/>
  <c i="3" r="BE84"/>
  <c i="2" r="E48"/>
  <c r="F94"/>
  <c r="BE116"/>
  <c r="BE120"/>
  <c r="BE209"/>
  <c r="BE223"/>
  <c r="BE235"/>
  <c r="BE238"/>
  <c r="BE241"/>
  <c r="BE245"/>
  <c r="BE251"/>
  <c r="BE280"/>
  <c r="BE302"/>
  <c r="BE310"/>
  <c r="BE346"/>
  <c r="BE350"/>
  <c r="BE357"/>
  <c r="BE369"/>
  <c r="BE377"/>
  <c r="BE408"/>
  <c r="BE437"/>
  <c r="BE599"/>
  <c r="J52"/>
  <c r="J94"/>
  <c r="BE138"/>
  <c r="BE142"/>
  <c r="BE148"/>
  <c r="BE160"/>
  <c r="BE174"/>
  <c r="BE259"/>
  <c r="BE263"/>
  <c r="BE272"/>
  <c r="BE276"/>
  <c r="BE336"/>
  <c r="BE384"/>
  <c r="BE389"/>
  <c r="BE394"/>
  <c r="BE411"/>
  <c r="BE422"/>
  <c r="BE425"/>
  <c r="BE440"/>
  <c r="BE524"/>
  <c r="BE530"/>
  <c r="BE534"/>
  <c r="BE537"/>
  <c r="BE542"/>
  <c r="BE544"/>
  <c r="BE549"/>
  <c r="BE551"/>
  <c r="BE555"/>
  <c r="BE559"/>
  <c r="BE563"/>
  <c r="BE566"/>
  <c r="BE571"/>
  <c r="BE574"/>
  <c r="BE584"/>
  <c r="BE587"/>
  <c r="BE590"/>
  <c r="BE593"/>
  <c r="BE605"/>
  <c r="BE608"/>
  <c r="BE100"/>
  <c r="BE133"/>
  <c r="BE145"/>
  <c r="BE170"/>
  <c r="BE182"/>
  <c r="BE185"/>
  <c r="BE212"/>
  <c r="BE227"/>
  <c r="BE231"/>
  <c r="BE284"/>
  <c r="BE290"/>
  <c r="BE298"/>
  <c r="BE306"/>
  <c r="BE328"/>
  <c r="BE361"/>
  <c r="BE371"/>
  <c r="BE400"/>
  <c r="BE402"/>
  <c r="BE415"/>
  <c r="BE419"/>
  <c r="BE433"/>
  <c r="BE452"/>
  <c r="BE455"/>
  <c r="BE460"/>
  <c r="BE463"/>
  <c r="BE468"/>
  <c r="BE470"/>
  <c r="BE475"/>
  <c r="BE478"/>
  <c r="BE482"/>
  <c r="BE485"/>
  <c r="BE490"/>
  <c r="BE493"/>
  <c r="BE496"/>
  <c r="BE500"/>
  <c r="BE504"/>
  <c r="BE509"/>
  <c r="BE513"/>
  <c r="BE517"/>
  <c r="BE104"/>
  <c r="BE108"/>
  <c r="BE112"/>
  <c r="BE124"/>
  <c r="BE128"/>
  <c r="BE152"/>
  <c r="BE156"/>
  <c r="BE164"/>
  <c r="BE179"/>
  <c r="BE198"/>
  <c r="BE201"/>
  <c r="BE204"/>
  <c r="BE217"/>
  <c r="BE220"/>
  <c r="BE255"/>
  <c r="BE268"/>
  <c r="BE294"/>
  <c r="BE316"/>
  <c r="BE320"/>
  <c r="BE348"/>
  <c r="BE353"/>
  <c r="BE367"/>
  <c r="BE379"/>
  <c r="BE386"/>
  <c r="BE397"/>
  <c r="BE405"/>
  <c r="BE429"/>
  <c r="BE443"/>
  <c r="BE446"/>
  <c r="BE449"/>
  <c r="BE532"/>
  <c r="BE580"/>
  <c r="F37"/>
  <c i="1" r="BD55"/>
  <c i="5" r="F36"/>
  <c i="1" r="BC58"/>
  <c i="5" r="F37"/>
  <c i="1" r="BD58"/>
  <c r="BD54"/>
  <c r="W33"/>
  <c i="4" r="F34"/>
  <c i="1" r="BA57"/>
  <c i="4" r="F33"/>
  <c i="1" r="AZ57"/>
  <c i="5" r="F35"/>
  <c i="1" r="BB58"/>
  <c i="2" r="F36"/>
  <c i="1" r="BC55"/>
  <c i="5" r="J34"/>
  <c i="1" r="AW58"/>
  <c i="4" r="J30"/>
  <c i="2" r="F34"/>
  <c i="1" r="BA55"/>
  <c i="3" r="F34"/>
  <c i="1" r="BA56"/>
  <c i="3" r="F33"/>
  <c i="1" r="AZ56"/>
  <c i="5" r="F34"/>
  <c i="1" r="BA58"/>
  <c i="2" r="J34"/>
  <c i="1" r="AW55"/>
  <c i="2" r="F35"/>
  <c i="1" r="BB55"/>
  <c i="2" l="1" r="P359"/>
  <c r="T359"/>
  <c r="T98"/>
  <c r="T97"/>
  <c r="R98"/>
  <c r="R359"/>
  <c r="P98"/>
  <c r="P97"/>
  <c i="1" r="AU55"/>
  <c i="3" r="BK82"/>
  <c r="J82"/>
  <c r="J60"/>
  <c i="5" r="BK82"/>
  <c r="J82"/>
  <c r="J60"/>
  <c i="2" r="BK359"/>
  <c r="J359"/>
  <c r="J69"/>
  <c i="1" r="AG57"/>
  <c i="2" r="BK97"/>
  <c r="J97"/>
  <c i="1" r="BC54"/>
  <c r="AY54"/>
  <c i="4" r="J33"/>
  <c i="1" r="AV57"/>
  <c r="AT57"/>
  <c r="AN57"/>
  <c i="5" r="J33"/>
  <c i="1" r="AV58"/>
  <c r="AT58"/>
  <c r="BB54"/>
  <c r="AX54"/>
  <c i="2" r="J30"/>
  <c i="1" r="AG55"/>
  <c i="5" r="F33"/>
  <c i="1" r="AZ58"/>
  <c i="3" r="J33"/>
  <c i="1" r="AV56"/>
  <c r="AT56"/>
  <c r="AU54"/>
  <c r="BA54"/>
  <c r="AW54"/>
  <c r="AK30"/>
  <c i="2" r="F33"/>
  <c i="1" r="AZ55"/>
  <c i="2" r="J33"/>
  <c i="1" r="AV55"/>
  <c r="AT55"/>
  <c i="2" l="1" r="R97"/>
  <c i="3" r="BK81"/>
  <c r="J81"/>
  <c i="5" r="BK81"/>
  <c r="J81"/>
  <c r="J59"/>
  <c i="4" r="J39"/>
  <c i="1" r="AN55"/>
  <c i="2" r="J59"/>
  <c r="J39"/>
  <c i="1" r="W32"/>
  <c r="W30"/>
  <c r="W31"/>
  <c r="AZ54"/>
  <c r="W29"/>
  <c i="3" r="J30"/>
  <c i="1" r="AG56"/>
  <c i="3" l="1" r="J39"/>
  <c r="J59"/>
  <c i="1" r="AN56"/>
  <c i="5" r="J30"/>
  <c i="1" r="AG58"/>
  <c r="AG54"/>
  <c r="AK26"/>
  <c r="AV54"/>
  <c r="AK29"/>
  <c i="5" l="1" r="J39"/>
  <c i="1" r="AN58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<sst xmlns="http://schemas.openxmlformats.org/spreadsheetml/2006/main">
  <si>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</si>
  <si>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</si>
  <si>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</si>
  <si>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</si>
  <si>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</si>
  <si>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{a1c0e9f2-8e4c-46e9-94dd-78870004bce2}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</si>
  <si>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</si>
  <si>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</si>
  <si>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</si>
  <si>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</si>
  <si>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</si>
  <si>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</si>
  <si>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</si>
  <si>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</si>
  <si>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ALFA-378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</si>
  <si>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</si>
  <si>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</si>
  <si>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Joštova 3 - Rekonstr. částí soc. zařízení v budovách Magistrátu města Jihlavy Joštova 3, Hluboká 8,Tyršova 18, Jihlava</t>
  </si>
  <si>
    <t>KSO:</t>
  </si>
  <si>
    <t>801 61 12</t>
  </si>
  <si>
    <t>CC-CZ:</t>
  </si>
  <si>
    <t>12201</t>
  </si>
  <si>
    <t>Místo:</t>
  </si>
  <si>
    <t>Joštova 3, Jihlava</t>
  </si>
  <si>
    <t>Datum:</t>
  </si>
  <si>
    <t>16. 6. 2025</t>
  </si>
  <si>
    <t>Zadavatel:</t>
  </si>
  <si>
    <t>IČ:</t>
  </si>
  <si>
    <t/>
  </si>
  <si>
    <t>Statutární město Jihlava</t>
  </si>
  <si>
    <t>DIČ:</t>
  </si>
  <si>
    <t>Účastník:</t>
  </si>
  <si>
    <t>Vyplň údaj</t>
  </si>
  <si>
    <t>Projektant:</t>
  </si>
  <si>
    <t>Atelier Alfa, spol. s r.o., Jihlava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</si>
  <si>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</si>
  <si>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</si>
  <si>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</si>
  <si>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</si>
  <si>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</si>
  <si>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</si>
  <si>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</si>
  <si>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</si>
  <si>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</si>
  <si>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</si>
  <si>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</si>
  <si>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</si>
  <si>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</si>
  <si>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</si>
  <si>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</si>
  <si>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</si>
  <si>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</si>
  <si>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</si>
  <si>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</si>
  <si>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</si>
  <si>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</si>
  <si>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</si>
  <si>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</si>
  <si>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</si>
  <si>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</si>
  <si>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</si>
  <si>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</si>
  <si>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</si>
  <si>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</si>
  <si>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</si>
  <si>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</si>
  <si>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</si>
  <si>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</si>
  <si>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</si>
  <si>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</si>
  <si>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</si>
  <si>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</si>
  <si>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</si>
  <si>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</si>
  <si>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</si>
  <si>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</si>
  <si>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</si>
  <si>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</si>
  <si>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</si>
  <si>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ALFA-37801</t>
  </si>
  <si>
    <t>S.O.1 Joštova 3 - D.1.1 - stavební část</t>
  </si>
  <si>
    <t>STA</t>
  </si>
  <si>
    <t>1</t>
  </si>
  <si>
    <t>{98a13cf5-f7d9-4e95-b9f4-cbb5d16891e7}</t>
  </si>
  <si>
    <t>2</t>
  </si>
  <si>
    <t>ALFA-37802</t>
  </si>
  <si>
    <t xml:space="preserve">S.O.1 Joštova 3 - D.1.4 - elektroinstalace </t>
  </si>
  <si>
    <t>{05e3860e-535c-44c5-acb2-cc91fbc364a9}</t>
  </si>
  <si>
    <t>ALFA-37803</t>
  </si>
  <si>
    <t>S.O.1 Joštova 3 - D.1.5 - ZTI</t>
  </si>
  <si>
    <t>{0d13e08f-0646-49dd-b863-6374d7a8121b}</t>
  </si>
  <si>
    <t>ALFA-37804</t>
  </si>
  <si>
    <t>S.O.1 Joštova 3 - vedlejší a ostatní náklady</t>
  </si>
  <si>
    <t>VON</t>
  </si>
  <si>
    <t>{77a07c42-2d5a-4a12-88a2-ca0487eeaf4a}</t>
  </si>
  <si>
    <t>bom2</t>
  </si>
  <si>
    <t>7,32</t>
  </si>
  <si>
    <t>bom11</t>
  </si>
  <si>
    <t>13,216</t>
  </si>
  <si>
    <t>KRYCÍ LIST SOUPISU PRACÍ</t>
  </si>
  <si>
    <t>zd1</t>
  </si>
  <si>
    <t>1,512</t>
  </si>
  <si>
    <t>om11</t>
  </si>
  <si>
    <t>27,912</t>
  </si>
  <si>
    <t>om12</t>
  </si>
  <si>
    <t>6,782</t>
  </si>
  <si>
    <t>om3</t>
  </si>
  <si>
    <t>9,806</t>
  </si>
  <si>
    <t>Objekt:</t>
  </si>
  <si>
    <t>mal11</t>
  </si>
  <si>
    <t>10,8</t>
  </si>
  <si>
    <t>ALFA-37801 - S.O.1 Joštova 3 - D.1.1 - stavební část</t>
  </si>
  <si>
    <t>mal1</t>
  </si>
  <si>
    <t>25,175</t>
  </si>
  <si>
    <t>mal2</t>
  </si>
  <si>
    <t>30,342</t>
  </si>
  <si>
    <t>obkl1</t>
  </si>
  <si>
    <t>28,269</t>
  </si>
  <si>
    <t>obkl2</t>
  </si>
  <si>
    <t>10,085</t>
  </si>
  <si>
    <t>obkl3</t>
  </si>
  <si>
    <t>50,25</t>
  </si>
  <si>
    <t>obkl4</t>
  </si>
  <si>
    <t>19,555</t>
  </si>
  <si>
    <t>ti11</t>
  </si>
  <si>
    <t>0,952</t>
  </si>
  <si>
    <t>ti12</t>
  </si>
  <si>
    <t>0,97</t>
  </si>
  <si>
    <t>ti1</t>
  </si>
  <si>
    <t>1,922</t>
  </si>
  <si>
    <t>ti2</t>
  </si>
  <si>
    <t>6,08</t>
  </si>
  <si>
    <t>ti3</t>
  </si>
  <si>
    <t>2,53</t>
  </si>
  <si>
    <t>maz12</t>
  </si>
  <si>
    <t>0,068</t>
  </si>
  <si>
    <t>maz1</t>
  </si>
  <si>
    <t>0,125</t>
  </si>
  <si>
    <t>dl1</t>
  </si>
  <si>
    <t>2,44</t>
  </si>
  <si>
    <t>dv1</t>
  </si>
  <si>
    <t>3</t>
  </si>
  <si>
    <t>nát1</t>
  </si>
  <si>
    <t>2,76</t>
  </si>
  <si>
    <t>nát2</t>
  </si>
  <si>
    <t>1,84</t>
  </si>
  <si>
    <t>dl4</t>
  </si>
  <si>
    <t>6,03</t>
  </si>
  <si>
    <t xml:space="preserve">- VŠECHNY POUŽITÉ MATERIÁLY MUSÍ ODPOVÍDAT PŘEDEPSANÝM TECHNICKÝM  SPECIFIKACÍM DLE PD   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-  U vybraných výrobků je nutné do ceny díla zahrnout zpracování dodavatelské, případně dílenské dokumentace, dále výrobu prototypů, provádění barevného a materiálového vzorkování apod. - Položky jsou sestaveny za pomocí Cenové soustavy ÚRS nebo pomocí položek vlastních. Pro všechny položky platí, že do ceny je nutno zahrnout náklady spojené s koordinací, s pokyny vyplývajícími z RDP, zejména TZ. - Uchazeč o veřejnou zakázku je povinen při oceňování soutěžního SOUPISU PRACÍ provést kontrolu funkce aritmetických vzorců jednotlivých položkových soupisů ve vazbě na jednotlivé oddíly, rekapitulace a krycí listy. - Kde není výslovně uvedeno, bude pracovní postup a technologie provádění stanovena oprávněnou osobou zhotovitele. - Provedení detailů konstrukcí musí odpovídat technologiím výrobců. - Provední konstrukcí musí odpovídat požadavkům autora návrhu nebo doporučení specialisty technologie. - Veškeré rozměry budou upřesněny po odkrytí a prozkoumání jednotlivých prvků.  - Výkaz výměr je nutno číst společně s výkresy, tech. zprávou a specifikacemi. </t>
  </si>
  <si>
    <t>dl22</t>
  </si>
  <si>
    <t>4,032</t>
  </si>
  <si>
    <t>leš1</t>
  </si>
  <si>
    <t>11,43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</si>
  <si>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</si>
  <si>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</si>
  <si>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</si>
  <si>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</si>
  <si>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</si>
  <si>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</si>
  <si>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</si>
  <si>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</si>
  <si>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94 - Lešení a stavební výtahy</t>
  </si>
  <si>
    <t xml:space="preserve">    95 - Dokončovací konstrukce a práce pozemních staveb</t>
  </si>
  <si>
    <t xml:space="preserve">    96 - Bourání konstrukcí</t>
  </si>
  <si>
    <t xml:space="preserve">    997 - Doprava suti a vybouraných hmot</t>
  </si>
  <si>
    <t xml:space="preserve">    998 - Přesun hmot</t>
  </si>
  <si>
    <t>PSV - Práce a dodávky PSV</t>
  </si>
  <si>
    <t xml:space="preserve">    713 - Izolace tepelné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</si>
  <si>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</si>
  <si>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</si>
  <si>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</si>
  <si>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</si>
  <si>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</si>
  <si>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</si>
  <si>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</si>
  <si>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</si>
  <si>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</si>
  <si>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</si>
  <si>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</si>
  <si>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</si>
  <si>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</si>
  <si>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</si>
  <si>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</si>
  <si>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</si>
  <si>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</si>
  <si>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</si>
  <si>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</si>
  <si>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</si>
  <si>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</si>
  <si>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</si>
  <si>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</si>
  <si>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</si>
  <si>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</si>
  <si>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310271015</t>
  </si>
  <si>
    <t>Zazdívka otvorů ve zdivu nadzákladovém pórobetonovými tvárnicemi plochy do 1 m2, tl. zdiva 200 mm, pevnost tvárnic přes P2 do P4</t>
  </si>
  <si>
    <t>m2</t>
  </si>
  <si>
    <t>CS ÚRS 2025 01</t>
  </si>
  <si>
    <t>4</t>
  </si>
  <si>
    <t>-568891615</t>
  </si>
  <si>
    <t>Online PSC</t>
  </si>
  <si>
    <t>https://podminky.urs.cz/item/CS_URS_2025_01/310271015</t>
  </si>
  <si>
    <t>VV</t>
  </si>
  <si>
    <t>"v.č. 03 - nově navrhované prvky a konstrukce, TZ"</t>
  </si>
  <si>
    <t>0,55*1,25</t>
  </si>
  <si>
    <t>310271071</t>
  </si>
  <si>
    <t>Zazdívka otvorů ve zdivu nadzákladovém pórobetonovými tvárnicemi plochy přes 1 do 4 m2, tl. zdiva 300 mm, pevnost tvárnic do P2</t>
  </si>
  <si>
    <t>23101411</t>
  </si>
  <si>
    <t>https://podminky.urs.cz/item/CS_URS_2025_01/310271071</t>
  </si>
  <si>
    <t>1,07*(0,5+1,5)</t>
  </si>
  <si>
    <t>311311911</t>
  </si>
  <si>
    <t>Nadzákladové zdi z betonu prostého nosné bez zvláštních nároků na vliv prostředí tř. C 16/20</t>
  </si>
  <si>
    <t>m3</t>
  </si>
  <si>
    <t>-461699160</t>
  </si>
  <si>
    <t>https://podminky.urs.cz/item/CS_URS_2025_01/311311911</t>
  </si>
  <si>
    <t>0,85*0,15*0,135</t>
  </si>
  <si>
    <t>311351121</t>
  </si>
  <si>
    <t>Bednění nadzákladových zdí nosných rovné oboustranné za každou stranu zřízení</t>
  </si>
  <si>
    <t>635648097</t>
  </si>
  <si>
    <t>https://podminky.urs.cz/item/CS_URS_2025_01/311351121</t>
  </si>
  <si>
    <t>0,85*0,135*2</t>
  </si>
  <si>
    <t>5</t>
  </si>
  <si>
    <t>311351122</t>
  </si>
  <si>
    <t>Bednění nadzákladových zdí nosných rovné oboustranné za každou stranu odstranění</t>
  </si>
  <si>
    <t>-1584216523</t>
  </si>
  <si>
    <t>https://podminky.urs.cz/item/CS_URS_2025_01/311351122</t>
  </si>
  <si>
    <t>6</t>
  </si>
  <si>
    <t>317941121</t>
  </si>
  <si>
    <t>Osazování ocelových válcovaných nosníků na zdivu I nebo IE nebo U nebo UE nebo L do č. 12 nebo výšky do 120 mm</t>
  </si>
  <si>
    <t>t</t>
  </si>
  <si>
    <t>782532820</t>
  </si>
  <si>
    <t>https://podminky.urs.cz/item/CS_URS_2025_01/317941121</t>
  </si>
  <si>
    <t>"výpis zámečnických výrobků, TZ"</t>
  </si>
  <si>
    <t>15,5*0,001</t>
  </si>
  <si>
    <t>7</t>
  </si>
  <si>
    <t>317944321</t>
  </si>
  <si>
    <t>Válcované nosníky dodatečně osazované do připravených otvorů bez zazdění hlav do č. 12</t>
  </si>
  <si>
    <t>-740188146</t>
  </si>
  <si>
    <t>https://podminky.urs.cz/item/CS_URS_2025_01/317944321</t>
  </si>
  <si>
    <t>6*0,001</t>
  </si>
  <si>
    <t>8</t>
  </si>
  <si>
    <t>340239211</t>
  </si>
  <si>
    <t>Zazdívka otvorů v příčkách nebo stěnách cihlami pálenými plnými plochy přes 1 m2 do 4 m2, tloušťky do 100 mm</t>
  </si>
  <si>
    <t>1588207195</t>
  </si>
  <si>
    <t>https://podminky.urs.cz/item/CS_URS_2025_01/340239211</t>
  </si>
  <si>
    <t>(1,19+0,87+0,1)*0,7</t>
  </si>
  <si>
    <t>Součet</t>
  </si>
  <si>
    <t>9</t>
  </si>
  <si>
    <t>342291111</t>
  </si>
  <si>
    <t>Ukotvení příček polyuretanovou pěnou, tl. příčky do 100 mm</t>
  </si>
  <si>
    <t>m</t>
  </si>
  <si>
    <t>-873234611</t>
  </si>
  <si>
    <t>https://podminky.urs.cz/item/CS_URS_2025_01/342291111</t>
  </si>
  <si>
    <t>1,19+0,87+0,1</t>
  </si>
  <si>
    <t>Vodorovné konstrukce</t>
  </si>
  <si>
    <t>10</t>
  </si>
  <si>
    <t>411121221</t>
  </si>
  <si>
    <t>Montáž prefabrikovaných železobetonových stropů se zalitím spár, včetně podpěrné konstrukce, na cementovou maltu ze stropních desek, šířky do 600 mm a délky do 900 mm</t>
  </si>
  <si>
    <t>kus</t>
  </si>
  <si>
    <t>-1526796713</t>
  </si>
  <si>
    <t>https://podminky.urs.cz/item/CS_URS_2025_01/411121221</t>
  </si>
  <si>
    <t>11</t>
  </si>
  <si>
    <t>M</t>
  </si>
  <si>
    <t>59341746</t>
  </si>
  <si>
    <t>deska stropní plná PZD 890x290x90mm, 5kN/m2</t>
  </si>
  <si>
    <t>-828648015</t>
  </si>
  <si>
    <t>4342291R0111</t>
  </si>
  <si>
    <t>výplň mezery tl. 50 mm mezi PZD deskami vhodnou montážní pěnou vč. seříznutí D+M</t>
  </si>
  <si>
    <t>-956297754</t>
  </si>
  <si>
    <t>0,9*4</t>
  </si>
  <si>
    <t>13</t>
  </si>
  <si>
    <t>413232211</t>
  </si>
  <si>
    <t>Zazdívka zhlaví stropních trámů nebo válcovaných nosníků pálenými cihlami válcovaných nosníků, výšky do 150 mm</t>
  </si>
  <si>
    <t>679757435</t>
  </si>
  <si>
    <t>https://podminky.urs.cz/item/CS_URS_2025_01/413232211</t>
  </si>
  <si>
    <t>14</t>
  </si>
  <si>
    <t>417321313</t>
  </si>
  <si>
    <t>Ztužující pásy a věnce z betonu železového (bez výztuže) tř. C 16/20</t>
  </si>
  <si>
    <t>-1153986493</t>
  </si>
  <si>
    <t>https://podminky.urs.cz/item/CS_URS_2025_01/417321313</t>
  </si>
  <si>
    <t>1,07*0,15*0,09</t>
  </si>
  <si>
    <t>15</t>
  </si>
  <si>
    <t>417351115</t>
  </si>
  <si>
    <t>Bednění bočnic ztužujících pásů a věnců včetně vzpěr zřízení</t>
  </si>
  <si>
    <t>-1774380961</t>
  </si>
  <si>
    <t>https://podminky.urs.cz/item/CS_URS_2025_01/417351115</t>
  </si>
  <si>
    <t>1,07*0,09</t>
  </si>
  <si>
    <t>16</t>
  </si>
  <si>
    <t>417351116</t>
  </si>
  <si>
    <t>Bednění bočnic ztužujících pásů a věnců včetně vzpěr odstranění</t>
  </si>
  <si>
    <t>44689642</t>
  </si>
  <si>
    <t>https://podminky.urs.cz/item/CS_URS_2025_01/417351116</t>
  </si>
  <si>
    <t>17</t>
  </si>
  <si>
    <t>430321313</t>
  </si>
  <si>
    <t>Schodišťové konstrukce a rampy z betonu železového (bez výztuže) stupně, schodnice, ramena, podesty s nosníky tř. C 16/20</t>
  </si>
  <si>
    <t>107001835</t>
  </si>
  <si>
    <t>https://podminky.urs.cz/item/CS_URS_2025_01/430321313</t>
  </si>
  <si>
    <t>1,07*0,13*0,17</t>
  </si>
  <si>
    <t>18</t>
  </si>
  <si>
    <t>434351141</t>
  </si>
  <si>
    <t>Bednění stupňů betonovaných na podstupňové desce nebo na terénu půdorysně přímočarých zřízení</t>
  </si>
  <si>
    <t>613008848</t>
  </si>
  <si>
    <t>https://podminky.urs.cz/item/CS_URS_2025_01/434351141</t>
  </si>
  <si>
    <t>1,07*0,17</t>
  </si>
  <si>
    <t>19</t>
  </si>
  <si>
    <t>434351142</t>
  </si>
  <si>
    <t>Bednění stupňů betonovaných na podstupňové desce nebo na terénu půdorysně přímočarých odstranění</t>
  </si>
  <si>
    <t>1807341919</t>
  </si>
  <si>
    <t>https://podminky.urs.cz/item/CS_URS_2025_01/434351142</t>
  </si>
  <si>
    <t>Úpravy povrchů, podlahy a osazování výplní</t>
  </si>
  <si>
    <t>20</t>
  </si>
  <si>
    <t>611131121</t>
  </si>
  <si>
    <t>Podkladní a spojovací vrstva vnitřních omítaných ploch penetrace disperzní nanášená ručně stropů</t>
  </si>
  <si>
    <t>1171446771</t>
  </si>
  <si>
    <t>https://podminky.urs.cz/item/CS_URS_2025_01/611131121</t>
  </si>
  <si>
    <t>611325417</t>
  </si>
  <si>
    <t>Oprava vápenocementové omítky vnitřních ploch hladké, tl. do 20 mm, s celoplošným přeštukováním, tl. štuku do 3 mm stropů, v rozsahu opravované plochy přes 10 do 30%</t>
  </si>
  <si>
    <t>357974353</t>
  </si>
  <si>
    <t>https://podminky.urs.cz/item/CS_URS_2025_01/611325417</t>
  </si>
  <si>
    <t>22</t>
  </si>
  <si>
    <t>612131100</t>
  </si>
  <si>
    <t>Podkladní a spojovací vrstva vnitřních omítaných ploch vápenný postřik nanášený ručně celoplošně stěn</t>
  </si>
  <si>
    <t>-10798623</t>
  </si>
  <si>
    <t>https://podminky.urs.cz/item/CS_URS_2025_01/612131100</t>
  </si>
  <si>
    <t>(0,86*2+0,87*2+0,1+1,19*2+1,24*2+0,85)*2</t>
  </si>
  <si>
    <t>1,07*1,5+1,705*4*2</t>
  </si>
  <si>
    <t>0,55*0,23</t>
  </si>
  <si>
    <t>-0,6*2*5</t>
  </si>
  <si>
    <t>Mezisoučet</t>
  </si>
  <si>
    <t>(1,48+0,4*2)*1,82</t>
  </si>
  <si>
    <t>1,07*(1,04+1,42)</t>
  </si>
  <si>
    <t>zd1*2</t>
  </si>
  <si>
    <t>om1</t>
  </si>
  <si>
    <t>23</t>
  </si>
  <si>
    <t>612131121</t>
  </si>
  <si>
    <t>Podkladní a spojovací vrstva vnitřních omítaných ploch penetrace disperzní nanášená ručně stěn</t>
  </si>
  <si>
    <t>24853798</t>
  </si>
  <si>
    <t>https://podminky.urs.cz/item/CS_URS_2025_01/612131121</t>
  </si>
  <si>
    <t>24</t>
  </si>
  <si>
    <t>612321111</t>
  </si>
  <si>
    <t>Omítka vápenocementová vnitřních ploch nanášená ručně jednovrstvá, tloušťky do 10 mm hrubá zatřená svislých konstrukcí stěn</t>
  </si>
  <si>
    <t>1178388760</t>
  </si>
  <si>
    <t>https://podminky.urs.cz/item/CS_URS_2025_01/612321111</t>
  </si>
  <si>
    <t>25</t>
  </si>
  <si>
    <t>612321141</t>
  </si>
  <si>
    <t>Omítka vápenocementová vnitřních ploch nanášená ručně dvouvrstvá, tloušťky jádrové omítky do 10 mm a tloušťky štuku do 3 mm štuková svislých konstrukcí stěn</t>
  </si>
  <si>
    <t>-1166048906</t>
  </si>
  <si>
    <t>https://podminky.urs.cz/item/CS_URS_2025_01/612321141</t>
  </si>
  <si>
    <t>26</t>
  </si>
  <si>
    <t>612325417</t>
  </si>
  <si>
    <t>Oprava vápenocementové omítky vnitřních ploch hladké, tl. do 20 mm, s celoplošným přeštukováním, tl. štuku do 3 mm stěn, v rozsahu opravované plochy přes 10 do 30%</t>
  </si>
  <si>
    <t>-770512495</t>
  </si>
  <si>
    <t>https://podminky.urs.cz/item/CS_URS_2025_01/612325417</t>
  </si>
  <si>
    <t>27</t>
  </si>
  <si>
    <t>631311114</t>
  </si>
  <si>
    <t>Mazanina z betonu prostého bez zvýšených nároků na prostředí tl. přes 50 do 80 mm tř. C 16/20</t>
  </si>
  <si>
    <t>-1882607745</t>
  </si>
  <si>
    <t>https://podminky.urs.cz/item/CS_URS_2025_01/631311114</t>
  </si>
  <si>
    <t>maz11</t>
  </si>
  <si>
    <t>ti11*0,06</t>
  </si>
  <si>
    <t>ti12*(0,055+0,085)*0,5</t>
  </si>
  <si>
    <t>28</t>
  </si>
  <si>
    <t>631319011</t>
  </si>
  <si>
    <t>Příplatek k cenám mazanin za úpravu povrchu mazaniny přehlazením, mazanina tl. přes 50 do 80 mm</t>
  </si>
  <si>
    <t>604602111</t>
  </si>
  <si>
    <t>https://podminky.urs.cz/item/CS_URS_2025_01/631319011</t>
  </si>
  <si>
    <t>29</t>
  </si>
  <si>
    <t>631319181</t>
  </si>
  <si>
    <t>Příplatek k cenám mazanin za sklon přes 15° do 35° od vodorovné roviny, mazanina tl. přes 50 do 80 mm</t>
  </si>
  <si>
    <t>1527910294</t>
  </si>
  <si>
    <t>https://podminky.urs.cz/item/CS_URS_2025_01/631319181</t>
  </si>
  <si>
    <t>30</t>
  </si>
  <si>
    <t>631351101</t>
  </si>
  <si>
    <t>Bednění v podlahách rýh a hran zřízení</t>
  </si>
  <si>
    <t>-1861440646</t>
  </si>
  <si>
    <t>https://podminky.urs.cz/item/CS_URS_2025_01/631351101</t>
  </si>
  <si>
    <t>0,85*0,055*2</t>
  </si>
  <si>
    <t>31</t>
  </si>
  <si>
    <t>631351102</t>
  </si>
  <si>
    <t>Bednění v podlahách rýh a hran odstranění</t>
  </si>
  <si>
    <t>-1548877294</t>
  </si>
  <si>
    <t>https://podminky.urs.cz/item/CS_URS_2025_01/631351102</t>
  </si>
  <si>
    <t>32</t>
  </si>
  <si>
    <t>642944121</t>
  </si>
  <si>
    <t>Osazení ocelových dveřních zárubní lisovaných nebo z úhelníků dodatečně s vybetonováním prahu, plochy do 2,5 m2</t>
  </si>
  <si>
    <t>1522238256</t>
  </si>
  <si>
    <t>https://podminky.urs.cz/item/CS_URS_2025_01/642944121</t>
  </si>
  <si>
    <t>"výpis výplní vnitřních otvorů, TZ"</t>
  </si>
  <si>
    <t>33</t>
  </si>
  <si>
    <t>55331430</t>
  </si>
  <si>
    <t>zárubeň jednokřídlá ocelová pro dodatečnou montáž tl stěny 75-100mm rozměru 600/1970, 2100mm</t>
  </si>
  <si>
    <t>1974312094</t>
  </si>
  <si>
    <t>34</t>
  </si>
  <si>
    <t>R6420001</t>
  </si>
  <si>
    <t>ochrana otvoru pro střelku a západku přivařeným krytem D+M</t>
  </si>
  <si>
    <t>ks</t>
  </si>
  <si>
    <t>2859856</t>
  </si>
  <si>
    <t>35</t>
  </si>
  <si>
    <t>R6420002</t>
  </si>
  <si>
    <t>těsnění zárubní profil PVC typ TPE D+M</t>
  </si>
  <si>
    <t>1014836073</t>
  </si>
  <si>
    <t>0,6+2*2</t>
  </si>
  <si>
    <t>94</t>
  </si>
  <si>
    <t>Lešení a stavební výtahy</t>
  </si>
  <si>
    <t>36</t>
  </si>
  <si>
    <t>949101111</t>
  </si>
  <si>
    <t>Lešení pomocné pracovní pro objekty pozemních staveb pro zatížení do 150 kg/m2, o výšce lešeňové podlahy do 1,9 m</t>
  </si>
  <si>
    <t>-1336324375</t>
  </si>
  <si>
    <t>https://podminky.urs.cz/item/CS_URS_2025_01/949101111</t>
  </si>
  <si>
    <t>2,23+0,93+0,97+1,9+3,6*1,5</t>
  </si>
  <si>
    <t>95</t>
  </si>
  <si>
    <t>Dokončovací konstrukce a práce pozemních staveb</t>
  </si>
  <si>
    <t>37</t>
  </si>
  <si>
    <t>952901111</t>
  </si>
  <si>
    <t>Vyčištění budov nebo objektů před předáním do užívání budov bytové nebo občanské výstavby, světlé výšky podlaží do 4 m</t>
  </si>
  <si>
    <t>868870804</t>
  </si>
  <si>
    <t>https://podminky.urs.cz/item/CS_URS_2025_01/952901111</t>
  </si>
  <si>
    <t>96</t>
  </si>
  <si>
    <t>Bourání konstrukcí</t>
  </si>
  <si>
    <t>38</t>
  </si>
  <si>
    <t>962022390</t>
  </si>
  <si>
    <t>Bourání zdiva nadzákladového kamenného na maltu vápennou nebo vápenocementovou, objemu do 1 m3</t>
  </si>
  <si>
    <t>-140469867</t>
  </si>
  <si>
    <t>https://podminky.urs.cz/item/CS_URS_2025_01/962022390</t>
  </si>
  <si>
    <t>"v.č. 02 - bourací práce, TZ"</t>
  </si>
  <si>
    <t>0,55*0,23*0,25</t>
  </si>
  <si>
    <t>39</t>
  </si>
  <si>
    <t>963042819</t>
  </si>
  <si>
    <t>Bourání schodišťových stupňů betonových zhotovených na místě</t>
  </si>
  <si>
    <t>1197136167</t>
  </si>
  <si>
    <t>https://podminky.urs.cz/item/CS_URS_2025_01/963042819</t>
  </si>
  <si>
    <t>1,07</t>
  </si>
  <si>
    <t>40</t>
  </si>
  <si>
    <t>965081213</t>
  </si>
  <si>
    <t>Bourání podlah z dlaždic bez podkladního lože nebo mazaniny, s jakoukoliv výplní spár keramických nebo xylolitových tl. do 10 mm, plochy přes 1 m2</t>
  </si>
  <si>
    <t>1264476087</t>
  </si>
  <si>
    <t>https://podminky.urs.cz/item/CS_URS_2025_01/965081213</t>
  </si>
  <si>
    <t>2,23+0,93+0,97</t>
  </si>
  <si>
    <t>41</t>
  </si>
  <si>
    <t>965081601</t>
  </si>
  <si>
    <t>Odsekání soklíků včetně otlučení podkladní omítky až na zdivo schodišťových</t>
  </si>
  <si>
    <t>515406189</t>
  </si>
  <si>
    <t>https://podminky.urs.cz/item/CS_URS_2025_01/965081601</t>
  </si>
  <si>
    <t>(0,26+0,17+0,15)*5*2</t>
  </si>
  <si>
    <t>42</t>
  </si>
  <si>
    <t>965081611</t>
  </si>
  <si>
    <t>Odsekání soklíků včetně otlučení podkladní omítky až na zdivo rovných</t>
  </si>
  <si>
    <t>2045010211</t>
  </si>
  <si>
    <t>https://podminky.urs.cz/item/CS_URS_2025_01/965081611</t>
  </si>
  <si>
    <t>0,87*2+1,07</t>
  </si>
  <si>
    <t>43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</si>
  <si>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</si>
  <si>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</si>
  <si>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570864900</t>
  </si>
  <si>
    <t>https://podminky.urs.cz/item/CS_URS_2025_01/967031132</t>
  </si>
  <si>
    <t>2,05*0,1*2</t>
  </si>
  <si>
    <t>44</t>
  </si>
  <si>
    <t>968072455</t>
  </si>
  <si>
    <t>Vybourání kovových rámů oken s křídly, dveřních zárubní, vrat, stěn, ostění nebo obkladů dveřních zárubní, plochy do 2 m2</t>
  </si>
  <si>
    <t>-857295481</t>
  </si>
  <si>
    <t>https://podminky.urs.cz/item/CS_URS_2025_01/968072455</t>
  </si>
  <si>
    <t>0,6*2</t>
  </si>
  <si>
    <t>45</t>
  </si>
  <si>
    <t>971033521</t>
  </si>
  <si>
    <t>Vybourání otvorů ve zdivu základovém nebo nadzákladovém z cihel, tvárnic, příčkovek z cihel pálených na maltu vápennou nebo vápenocementovou plochy do 1 m2, tl. do 100 mm</t>
  </si>
  <si>
    <t>-711825533</t>
  </si>
  <si>
    <t>https://podminky.urs.cz/item/CS_URS_2025_01/971033521</t>
  </si>
  <si>
    <t>0,85*2,2</t>
  </si>
  <si>
    <t>-0,6*2</t>
  </si>
  <si>
    <t>46</t>
  </si>
  <si>
    <t>971033621</t>
  </si>
  <si>
    <t>Vybourání otvorů ve zdivu základovém nebo nadzákladovém z cihel, tvárnic, příčkovek z cihel pálených na maltu vápennou nebo vápenocementovou plochy do 4 m2, tl. do 100 mm</t>
  </si>
  <si>
    <t>445328609</t>
  </si>
  <si>
    <t>https://podminky.urs.cz/item/CS_URS_2025_01/971033621</t>
  </si>
  <si>
    <t>0,67*2,05</t>
  </si>
  <si>
    <t>47</t>
  </si>
  <si>
    <t>973031324</t>
  </si>
  <si>
    <t>Vysekání výklenků nebo kapes ve zdivu z cihel na maltu vápennou nebo vápenocementovou kapes, plochy do 0,10 m2, hl. do 150 mm</t>
  </si>
  <si>
    <t>-2061026830</t>
  </si>
  <si>
    <t>https://podminky.urs.cz/item/CS_URS_2025_01/973031324</t>
  </si>
  <si>
    <t>48</t>
  </si>
  <si>
    <t>973031812</t>
  </si>
  <si>
    <t>Vysekání výklenků nebo kapes ve zdivu z cihel na maltu vápennou nebo vápenocementovou kapes pro zavázání nových příček, tl. do 100 mm</t>
  </si>
  <si>
    <t>916119113</t>
  </si>
  <si>
    <t>https://podminky.urs.cz/item/CS_URS_2025_01/973031812</t>
  </si>
  <si>
    <t>0,7*2</t>
  </si>
  <si>
    <t>49</t>
  </si>
  <si>
    <t>974031664</t>
  </si>
  <si>
    <t>Vysekání rýh ve zdivu cihelném na maltu vápennou nebo vápenocementovou pro vtahování nosníků do zdí, před vybouráním otvoru do hl. 150 mm, při v. nosníku do 150 mm</t>
  </si>
  <si>
    <t>-1605059615</t>
  </si>
  <si>
    <t>https://podminky.urs.cz/item/CS_URS_2025_01/974031664</t>
  </si>
  <si>
    <t>0,9</t>
  </si>
  <si>
    <t>50</t>
  </si>
  <si>
    <t>976071111</t>
  </si>
  <si>
    <t>Vybourání kovových madel, zábradlí, dvířek, zděří, kotevních želez madel a zábradlí</t>
  </si>
  <si>
    <t>-1058073690</t>
  </si>
  <si>
    <t>https://podminky.urs.cz/item/CS_URS_2025_01/976071111</t>
  </si>
  <si>
    <t>1,2*2</t>
  </si>
  <si>
    <t>51</t>
  </si>
  <si>
    <t>978011141</t>
  </si>
  <si>
    <t>Otlučení vápenných nebo vápenocementových omítek vnitřních ploch stropů, v rozsahu přes 10 do 30 %</t>
  </si>
  <si>
    <t>-152536500</t>
  </si>
  <si>
    <t>https://podminky.urs.cz/item/CS_URS_2025_01/978011141</t>
  </si>
  <si>
    <t>2,23+0,93+0,97+2,19</t>
  </si>
  <si>
    <t>2*0,5</t>
  </si>
  <si>
    <t>52</t>
  </si>
  <si>
    <t>978011191</t>
  </si>
  <si>
    <t>Otlučení vápenných nebo vápenocementových omítek vnitřních ploch stropů, v rozsahu přes 50 do 100 %</t>
  </si>
  <si>
    <t>1864312782</t>
  </si>
  <si>
    <t>https://podminky.urs.cz/item/CS_URS_2025_01/978011191</t>
  </si>
  <si>
    <t>(1,19+0,87+0,1)*0,3</t>
  </si>
  <si>
    <t>53</t>
  </si>
  <si>
    <t>978013141</t>
  </si>
  <si>
    <t>Otlučení vápenných nebo vápenocementových omítek vnitřních ploch stěn s vyškrabáním spar, s očištěním zdiva, v rozsahu přes 10 do 30 %</t>
  </si>
  <si>
    <t>1131920276</t>
  </si>
  <si>
    <t>https://podminky.urs.cz/item/CS_URS_2025_01/978013141</t>
  </si>
  <si>
    <t>(0,86*2+0,23*2+0,32*2+0,55*2+0,85+1,09)*0,7</t>
  </si>
  <si>
    <t>(1,24*2+1,82+2,1*2+1,07*2+1,48+0,2+0,4*2+1*2)*0,7</t>
  </si>
  <si>
    <t>1,5*0,62</t>
  </si>
  <si>
    <t>-0,6*2*2</t>
  </si>
  <si>
    <t>54</t>
  </si>
  <si>
    <t>978013191</t>
  </si>
  <si>
    <t>Otlučení vápenných nebo vápenocementových omítek vnitřních ploch stěn s vyškrabáním spar, s očištěním zdiva, v rozsahu přes 50 do 100 %</t>
  </si>
  <si>
    <t>-514513944</t>
  </si>
  <si>
    <t>https://podminky.urs.cz/item/CS_URS_2025_01/978013191</t>
  </si>
  <si>
    <t>(0,86+0,23+0,32+0,55+1)*0,1</t>
  </si>
  <si>
    <t>1,07*0,3</t>
  </si>
  <si>
    <t>(0,86*2+0,23*2+0,32*2+0,55*2+1)*0,2</t>
  </si>
  <si>
    <t>(1,09*2+0,85*2+1,24*2+1,82*2)*0,2</t>
  </si>
  <si>
    <t>55</t>
  </si>
  <si>
    <t>978059541</t>
  </si>
  <si>
    <t>Odsekání obkladů stěn včetně otlučení podkladní omítky až na zdivo z obkládaček vnitřních, z jakýchkoliv materiálů, plochy přes 1 m2</t>
  </si>
  <si>
    <t>-366682476</t>
  </si>
  <si>
    <t>https://podminky.urs.cz/item/CS_URS_2025_01/978059541</t>
  </si>
  <si>
    <t>(0,86*2+0,23*2+0,32*2+0,55*2+1)*1,82</t>
  </si>
  <si>
    <t>(1,09*2+0,85*2+1,24*2+1,82*2)*1,82</t>
  </si>
  <si>
    <t>-0,6*2*3</t>
  </si>
  <si>
    <t>bobkl1</t>
  </si>
  <si>
    <t>997</t>
  </si>
  <si>
    <t>Doprava suti a vybouraných hmot</t>
  </si>
  <si>
    <t>56</t>
  </si>
  <si>
    <t>997013211</t>
  </si>
  <si>
    <t>Vnitrostaveništní doprava suti a vybouraných hmot vodorovně do 50 m s naložením ručně pro budovy a haly výšky do 6 m</t>
  </si>
  <si>
    <t>596139888</t>
  </si>
  <si>
    <t>https://podminky.urs.cz/item/CS_URS_2025_01/997013211</t>
  </si>
  <si>
    <t>57</t>
  </si>
  <si>
    <t>997013501</t>
  </si>
  <si>
    <t>Odvoz suti a vybouraných hmot na skládku nebo meziskládku se složením, na vzdálenost do 1 km</t>
  </si>
  <si>
    <t>-973603949</t>
  </si>
  <si>
    <t>https://podminky.urs.cz/item/CS_URS_2025_01/997013501</t>
  </si>
  <si>
    <t>58</t>
  </si>
  <si>
    <t>997013509</t>
  </si>
  <si>
    <t>Odvoz suti a vybouraných hmot na skládku nebo meziskládku se složením, na vzdálenost Příplatek k ceně za každý další započatý 1 km přes 1 km</t>
  </si>
  <si>
    <t>-769362073</t>
  </si>
  <si>
    <t>https://podminky.urs.cz/item/CS_URS_2025_01/997013509</t>
  </si>
  <si>
    <t>3,41*10</t>
  </si>
  <si>
    <t>59</t>
  </si>
  <si>
    <t>997013631</t>
  </si>
  <si>
    <t>Poplatek za uložení stavebního odpadu na skládce (skládkovné) směsného stavebního a demoličního zatříděného do Katalogu odpadů pod kódem 17 09 04</t>
  </si>
  <si>
    <t>640751719</t>
  </si>
  <si>
    <t>https://podminky.urs.cz/item/CS_URS_2025_01/997013631</t>
  </si>
  <si>
    <t>3,41</t>
  </si>
  <si>
    <t>998</t>
  </si>
  <si>
    <t>Přesun hmot</t>
  </si>
  <si>
    <t>60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</si>
  <si>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</si>
  <si>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</si>
  <si>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-864302133</t>
  </si>
  <si>
    <t>https://podminky.urs.cz/item/CS_URS_2025_01/998018001</t>
  </si>
  <si>
    <t>PSV</t>
  </si>
  <si>
    <t>Práce a dodávky PSV</t>
  </si>
  <si>
    <t>713</t>
  </si>
  <si>
    <t>Izolace tepelné</t>
  </si>
  <si>
    <t>61</t>
  </si>
  <si>
    <t>713121111</t>
  </si>
  <si>
    <t>Montáž tepelné izolace podlah rohožemi, pásy, deskami, dílci, bloky (izolační materiál ve specifikaci) kladenými volně jednovrstvá</t>
  </si>
  <si>
    <t>1028745082</t>
  </si>
  <si>
    <t>https://podminky.urs.cz/item/CS_URS_2025_01/713121111</t>
  </si>
  <si>
    <t>1,07*0,89</t>
  </si>
  <si>
    <t>62</t>
  </si>
  <si>
    <t>28372301</t>
  </si>
  <si>
    <t>deska EPS 100 pro konstrukce s běžným zatížením λ=0,037 tl 20mm</t>
  </si>
  <si>
    <t>-967090550</t>
  </si>
  <si>
    <t>ti11*1,1</t>
  </si>
  <si>
    <t>63</t>
  </si>
  <si>
    <t>28372305</t>
  </si>
  <si>
    <t>deska EPS 100 pro konstrukce s běžným zatížením λ=0,037 tl 50mm</t>
  </si>
  <si>
    <t>-1689766517</t>
  </si>
  <si>
    <t>ti12*1,1</t>
  </si>
  <si>
    <t>64</t>
  </si>
  <si>
    <t>713121211</t>
  </si>
  <si>
    <t>Montáž tepelné izolace podlah okrajovými pásky kladenými volně</t>
  </si>
  <si>
    <t>1212270344</t>
  </si>
  <si>
    <t>https://podminky.urs.cz/item/CS_URS_2025_01/713121211</t>
  </si>
  <si>
    <t>0,89*2+1,07</t>
  </si>
  <si>
    <t>1,19*2+0,85</t>
  </si>
  <si>
    <t>65</t>
  </si>
  <si>
    <t>63152004</t>
  </si>
  <si>
    <t>pásek izolační minerální podlahový λ=0,036 15x100x1000mm</t>
  </si>
  <si>
    <t>-1604848137</t>
  </si>
  <si>
    <t>ti2*1,1</t>
  </si>
  <si>
    <t>66</t>
  </si>
  <si>
    <t>713191132</t>
  </si>
  <si>
    <t>Montáž tepelné izolace stavebních konstrukcí - doplňky a konstrukční součásti podlah, stropů vrchem nebo střech překrytí fólií separační z PE</t>
  </si>
  <si>
    <t>787112941</t>
  </si>
  <si>
    <t>https://podminky.urs.cz/item/CS_URS_2025_01/713191132</t>
  </si>
  <si>
    <t>ti2*0,1</t>
  </si>
  <si>
    <t>67</t>
  </si>
  <si>
    <t>28329042</t>
  </si>
  <si>
    <t>fólie PE separační či ochranná tl 0,2mm</t>
  </si>
  <si>
    <t>413066494</t>
  </si>
  <si>
    <t>ti3*1,2</t>
  </si>
  <si>
    <t>68</t>
  </si>
  <si>
    <t>998713121</t>
  </si>
  <si>
    <t>Přesun hmot pro izolace tepelné stanovený z hmotnosti přesunovaného materiálu vodorovná dopravní vzdálenost do 50 m ruční (bez užití mechanizace) v objektech výšky do 6 m</t>
  </si>
  <si>
    <t>275374048</t>
  </si>
  <si>
    <t>https://podminky.urs.cz/item/CS_URS_2025_01/998713121</t>
  </si>
  <si>
    <t>766</t>
  </si>
  <si>
    <t>Konstrukce truhlářské</t>
  </si>
  <si>
    <t>69</t>
  </si>
  <si>
    <t>766660001</t>
  </si>
  <si>
    <t>Montáž dveřních křídel dřevěných nebo plastových otevíravých do ocelové zárubně povrchově upravených jednokřídlových, šířky do 800 mm</t>
  </si>
  <si>
    <t>-1016590513</t>
  </si>
  <si>
    <t>https://podminky.urs.cz/item/CS_URS_2025_01/766660001</t>
  </si>
  <si>
    <t>70</t>
  </si>
  <si>
    <t>61162084</t>
  </si>
  <si>
    <t>dveře jednokřídlé dřevotřískové povrch laminátový plné 600x1970-2100mm</t>
  </si>
  <si>
    <t>1080027699</t>
  </si>
  <si>
    <t>71</t>
  </si>
  <si>
    <t>766660729</t>
  </si>
  <si>
    <t>Montáž dveřních doplňků dveřního kování interiérového štítku s klikou</t>
  </si>
  <si>
    <t>-271620292</t>
  </si>
  <si>
    <t>https://podminky.urs.cz/item/CS_URS_2025_01/766660729</t>
  </si>
  <si>
    <t>72</t>
  </si>
  <si>
    <t>54914R0123</t>
  </si>
  <si>
    <t>dveřní kování interiérové broušená nerez cylindrická emergency klika/klika</t>
  </si>
  <si>
    <t>66774177</t>
  </si>
  <si>
    <t>73</t>
  </si>
  <si>
    <t>766660751</t>
  </si>
  <si>
    <t>Montáž dveřních doplňků dveřního kování interiérového zámku</t>
  </si>
  <si>
    <t>1215303372</t>
  </si>
  <si>
    <t>https://podminky.urs.cz/item/CS_URS_2025_01/766660751</t>
  </si>
  <si>
    <t>74</t>
  </si>
  <si>
    <t>54924R0007</t>
  </si>
  <si>
    <t xml:space="preserve">zámek  dozický</t>
  </si>
  <si>
    <t>130004592</t>
  </si>
  <si>
    <t>75</t>
  </si>
  <si>
    <t>54924R0005</t>
  </si>
  <si>
    <t>zámek WC sada</t>
  </si>
  <si>
    <t>742229468</t>
  </si>
  <si>
    <t>76</t>
  </si>
  <si>
    <t>766691914</t>
  </si>
  <si>
    <t>Ostatní práce vyvěšení nebo zavěšení křídel dřevěných dveřních, plochy do 2 m2</t>
  </si>
  <si>
    <t>-1056536547</t>
  </si>
  <si>
    <t>https://podminky.urs.cz/item/CS_URS_2025_01/766691914</t>
  </si>
  <si>
    <t>77</t>
  </si>
  <si>
    <t>766695212</t>
  </si>
  <si>
    <t>Montáž ostatních truhlářských konstrukcí prahů dveří jednokřídlových, šířky do 100 mm</t>
  </si>
  <si>
    <t>-928328151</t>
  </si>
  <si>
    <t>https://podminky.urs.cz/item/CS_URS_2025_01/766695212</t>
  </si>
  <si>
    <t>78</t>
  </si>
  <si>
    <t>61187116</t>
  </si>
  <si>
    <t>práh dveřní dřevěný dubový tl 20mm dl 620mm š 100mm</t>
  </si>
  <si>
    <t>478482317</t>
  </si>
  <si>
    <t>79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</si>
  <si>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</si>
  <si>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</si>
  <si>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1834123236</t>
  </si>
  <si>
    <t>https://podminky.urs.cz/item/CS_URS_2025_01/998766121</t>
  </si>
  <si>
    <t>767</t>
  </si>
  <si>
    <t>Konstrukce zámečnické</t>
  </si>
  <si>
    <t>80</t>
  </si>
  <si>
    <t>767995101</t>
  </si>
  <si>
    <t>Montáž ostatních atypických zámečnických konstrukcí hmotnosti do 1 kg</t>
  </si>
  <si>
    <t>kg</t>
  </si>
  <si>
    <t>1815646118</t>
  </si>
  <si>
    <t>https://podminky.urs.cz/item/CS_URS_2025_01/767995101</t>
  </si>
  <si>
    <t>14*0,06*1,26</t>
  </si>
  <si>
    <t>81</t>
  </si>
  <si>
    <t>767995111</t>
  </si>
  <si>
    <t>Montáž ostatních atypických zámečnických konstrukcí hmotnosti přes 3 do 5 kg</t>
  </si>
  <si>
    <t>1762065752</t>
  </si>
  <si>
    <t>https://podminky.urs.cz/item/CS_URS_2025_01/767995111</t>
  </si>
  <si>
    <t>82</t>
  </si>
  <si>
    <t>767995112</t>
  </si>
  <si>
    <t>Montáž ostatních atypických zámečnických konstrukcí hmotnosti přes 5 do 10 kg</t>
  </si>
  <si>
    <t>154925117</t>
  </si>
  <si>
    <t>https://podminky.urs.cz/item/CS_URS_2025_01/767995112</t>
  </si>
  <si>
    <t>14,26</t>
  </si>
  <si>
    <t>83</t>
  </si>
  <si>
    <t>13010414</t>
  </si>
  <si>
    <t>úhelník ocelový rovnostranný jakost S235JR (11 375) 40x40x4mm</t>
  </si>
  <si>
    <t>-1263373671</t>
  </si>
  <si>
    <t>14,26*1,1*0,001</t>
  </si>
  <si>
    <t>84</t>
  </si>
  <si>
    <t>13010416</t>
  </si>
  <si>
    <t>úhelník ocelový rovnostranný jakost S235JR (11 375) 40x40x5mm</t>
  </si>
  <si>
    <t>-642269103</t>
  </si>
  <si>
    <t>85</t>
  </si>
  <si>
    <t>13010200</t>
  </si>
  <si>
    <t>tyč ocelová plochá jakost S235JR (11 375) 40x4mm</t>
  </si>
  <si>
    <t>-51364358</t>
  </si>
  <si>
    <t>1,06*1,1*0,001</t>
  </si>
  <si>
    <t>86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</si>
  <si>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</si>
  <si>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</si>
  <si>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1617090945</t>
  </si>
  <si>
    <t>https://podminky.urs.cz/item/CS_URS_2025_01/998767121</t>
  </si>
  <si>
    <t>771</t>
  </si>
  <si>
    <t>Podlahy z dlaždic</t>
  </si>
  <si>
    <t>87</t>
  </si>
  <si>
    <t>771111011</t>
  </si>
  <si>
    <t>Příprava podkladu před provedením dlažby vysátí podlah</t>
  </si>
  <si>
    <t>1711163492</t>
  </si>
  <si>
    <t>https://podminky.urs.cz/item/CS_URS_2025_01/771111011</t>
  </si>
  <si>
    <t>88</t>
  </si>
  <si>
    <t>771121011</t>
  </si>
  <si>
    <t>Příprava podkladu před provedením dlažby nátěr penetrační na podlahu</t>
  </si>
  <si>
    <t>-1553194636</t>
  </si>
  <si>
    <t>https://podminky.urs.cz/item/CS_URS_2025_01/771121011</t>
  </si>
  <si>
    <t>89</t>
  </si>
  <si>
    <t>771121015</t>
  </si>
  <si>
    <t>Příprava podkladu před provedením dlažby nátěr kontaktní pro nesavé podklady na podlahu</t>
  </si>
  <si>
    <t>447640919</t>
  </si>
  <si>
    <t>https://podminky.urs.cz/item/CS_URS_2025_01/771121015</t>
  </si>
  <si>
    <t>2,23+0,93+1,07*0,815</t>
  </si>
  <si>
    <t>90</t>
  </si>
  <si>
    <t>771151022</t>
  </si>
  <si>
    <t>Příprava podkladu před provedením dlažby samonivelační stěrka min. pevnosti 30 MPa, tloušťky přes 3 do 5 mm</t>
  </si>
  <si>
    <t>2066630588</t>
  </si>
  <si>
    <t>https://podminky.urs.cz/item/CS_URS_2025_01/771151022</t>
  </si>
  <si>
    <t>dl22*2</t>
  </si>
  <si>
    <t>91</t>
  </si>
  <si>
    <t>771474112</t>
  </si>
  <si>
    <t>Montáž soklů z dlaždic keramických lepených cementovým flexibilním lepidlem rovných, výšky přes 65 do 90 mm</t>
  </si>
  <si>
    <t>-720753712</t>
  </si>
  <si>
    <t>https://podminky.urs.cz/item/CS_URS_2025_01/771474112</t>
  </si>
  <si>
    <t>0,38*2+0,2+1,48</t>
  </si>
  <si>
    <t>92</t>
  </si>
  <si>
    <t>59761R0184</t>
  </si>
  <si>
    <t>sokl keramický dle soklů stávajících</t>
  </si>
  <si>
    <t>1093368505</t>
  </si>
  <si>
    <t>dl1*1,1</t>
  </si>
  <si>
    <t>93</t>
  </si>
  <si>
    <t>771574416</t>
  </si>
  <si>
    <t>Montáž podlah z dlaždic keramických lepených cementovým flexibilním lepidlem hladkých, tloušťky do 10 mm přes 9 do 12 ks/m2</t>
  </si>
  <si>
    <t>-1688621106</t>
  </si>
  <si>
    <t>https://podminky.urs.cz/item/CS_URS_2025_01/771574416</t>
  </si>
  <si>
    <t>2,23+0,93+0,97+1,9</t>
  </si>
  <si>
    <t>59761265</t>
  </si>
  <si>
    <t>dlažba keramická slinutá mrazuvzdorná R10/B povrch hladký/matný tl přes 10 do 15mm přes 9 do 12ks/m2</t>
  </si>
  <si>
    <t>1353505693</t>
  </si>
  <si>
    <t>0,97*1,1</t>
  </si>
  <si>
    <t>59761R0166</t>
  </si>
  <si>
    <t>dlažba keramická slinutá mrazuvzdorná R10 povrch hladký/matný tl do 10mm přes 9 do 12ks/m2</t>
  </si>
  <si>
    <t>-756486205</t>
  </si>
  <si>
    <t>(2,23+0,93+1,9)*1,1</t>
  </si>
  <si>
    <t>771577211</t>
  </si>
  <si>
    <t>Montáž podlah z dlaždic keramických lepených cementovým flexibilním lepidlem Příplatek k cenám za plochu do 5 m2 jednotlivě</t>
  </si>
  <si>
    <t>969156671</t>
  </si>
  <si>
    <t>https://podminky.urs.cz/item/CS_URS_2025_01/771577211</t>
  </si>
  <si>
    <t>97</t>
  </si>
  <si>
    <t>771577212</t>
  </si>
  <si>
    <t>Montáž podlah z dlaždic keramických lepených cementovým flexibilním lepidlem Příplatek k cenám za podlahy v omezeném prostoru</t>
  </si>
  <si>
    <t>931844478</t>
  </si>
  <si>
    <t>https://podminky.urs.cz/item/CS_URS_2025_01/771577212</t>
  </si>
  <si>
    <t>0,93+0,97</t>
  </si>
  <si>
    <t>98</t>
  </si>
  <si>
    <t>771591R0112</t>
  </si>
  <si>
    <t>Izolace podlahy pod dlažbu nátěrem nebo stěrkou ve dvou vrstvách - asfaltová tekutá lepenka D+M</t>
  </si>
  <si>
    <t>-339203831</t>
  </si>
  <si>
    <t>0,97+2,23</t>
  </si>
  <si>
    <t>99</t>
  </si>
  <si>
    <t>998771121</t>
  </si>
  <si>
    <t>Přesun hmot pro podlahy z dlaždic stanovený z hmotnosti přesunovaného materiálu vodorovná dopravní vzdálenost do 50 m ruční (bez užití mechanizace) v objektech výšky do 6 m</t>
  </si>
  <si>
    <t>1513063231</t>
  </si>
  <si>
    <t>https://podminky.urs.cz/item/CS_URS_2025_01/998771121</t>
  </si>
  <si>
    <t>776</t>
  </si>
  <si>
    <t>Podlahy povlakové</t>
  </si>
  <si>
    <t>100</t>
  </si>
  <si>
    <t>776201812</t>
  </si>
  <si>
    <t>Demontáž povlakových podlahovin lepených ručně s podložkou</t>
  </si>
  <si>
    <t>-1705285789</t>
  </si>
  <si>
    <t>https://podminky.urs.cz/item/CS_URS_2025_01/776201812</t>
  </si>
  <si>
    <t>1,07*0,87</t>
  </si>
  <si>
    <t>101</t>
  </si>
  <si>
    <t>776301812</t>
  </si>
  <si>
    <t>Demontáž povlakových podlahovin ze schodišťových stupňů s podložkou</t>
  </si>
  <si>
    <t>-1709274697</t>
  </si>
  <si>
    <t>https://podminky.urs.cz/item/CS_URS_2025_01/776301812</t>
  </si>
  <si>
    <t>1,07*5</t>
  </si>
  <si>
    <t>102</t>
  </si>
  <si>
    <t>776430811</t>
  </si>
  <si>
    <t>Demontáž soklíků nebo lišt hran schodišťových</t>
  </si>
  <si>
    <t>-1358052201</t>
  </si>
  <si>
    <t>https://podminky.urs.cz/item/CS_URS_2025_01/776430811</t>
  </si>
  <si>
    <t>1,07*6</t>
  </si>
  <si>
    <t>781</t>
  </si>
  <si>
    <t>Dokončovací práce - obklady</t>
  </si>
  <si>
    <t>103</t>
  </si>
  <si>
    <t>781131241</t>
  </si>
  <si>
    <t>Izolace stěny pod obklad izolace těsnícími izolačními pásy vnitřní kout</t>
  </si>
  <si>
    <t>-1229291809</t>
  </si>
  <si>
    <t>https://podminky.urs.cz/item/CS_URS_2025_01/781131241</t>
  </si>
  <si>
    <t>104</t>
  </si>
  <si>
    <t>781131242</t>
  </si>
  <si>
    <t>Izolace stěny pod obklad izolace těsnícími izolačními pásy vnější roh</t>
  </si>
  <si>
    <t>2043182030</t>
  </si>
  <si>
    <t>https://podminky.urs.cz/item/CS_URS_2025_01/781131242</t>
  </si>
  <si>
    <t>105</t>
  </si>
  <si>
    <t>781131264</t>
  </si>
  <si>
    <t>Izolace stěny pod obklad izolace těsnícími izolačními pásy mezi podlahou a stěnu</t>
  </si>
  <si>
    <t>480664794</t>
  </si>
  <si>
    <t>https://podminky.urs.cz/item/CS_URS_2025_01/781131264</t>
  </si>
  <si>
    <t>0,85+1,19*2</t>
  </si>
  <si>
    <t>1,24*2+1,705+0,87+0,1</t>
  </si>
  <si>
    <t>0,85*2</t>
  </si>
  <si>
    <t>106</t>
  </si>
  <si>
    <t>781131R0112</t>
  </si>
  <si>
    <t>Izolace stěny pod obklad izolace nátěrem nebo stěrkou ve dvou vrstvách asfaltová D+M</t>
  </si>
  <si>
    <t>-2005777313</t>
  </si>
  <si>
    <t>(0,85+1,19*2)*2</t>
  </si>
  <si>
    <t>(1,24*2+1,705+0,87+0,1)*0,2</t>
  </si>
  <si>
    <t>0,85*0,13*2+0,85*0,15</t>
  </si>
  <si>
    <t>107</t>
  </si>
  <si>
    <t>781472216</t>
  </si>
  <si>
    <t>Montáž keramických obkladů stěn lepených cementovým flexibilním lepidlem hladkých přes 9 do 12 ks/m2</t>
  </si>
  <si>
    <t>-1739868361</t>
  </si>
  <si>
    <t>https://podminky.urs.cz/item/CS_URS_2025_01/781472216</t>
  </si>
  <si>
    <t>108</t>
  </si>
  <si>
    <t>59761R0711</t>
  </si>
  <si>
    <t>obklad keramický nemrazuvzdorný povrch hladký/matný tl do 10mm přes 9 do 12ks/m2</t>
  </si>
  <si>
    <t>1739324435</t>
  </si>
  <si>
    <t>obkl1*1,1</t>
  </si>
  <si>
    <t>109</t>
  </si>
  <si>
    <t>781472291</t>
  </si>
  <si>
    <t>Montáž keramických obkladů stěn lepených cementovým flexibilním lepidlem Příplatek k cenám za plochu do 10 m2 jednotlivě</t>
  </si>
  <si>
    <t>943321929</t>
  </si>
  <si>
    <t>https://podminky.urs.cz/item/CS_URS_2025_01/781472291</t>
  </si>
  <si>
    <t>110</t>
  </si>
  <si>
    <t>781492211</t>
  </si>
  <si>
    <t>Obklad - dokončující práce montáž profilu lepeného flexibilním cementovým lepidlem rohového</t>
  </si>
  <si>
    <t>791650734</t>
  </si>
  <si>
    <t>https://podminky.urs.cz/item/CS_URS_2025_01/781492211</t>
  </si>
  <si>
    <t>2*(6+10+8)+0,55+0,85*2</t>
  </si>
  <si>
    <t>111</t>
  </si>
  <si>
    <t>28342003</t>
  </si>
  <si>
    <t>lišta ukončovací z PVC 10mm</t>
  </si>
  <si>
    <t>-568967787</t>
  </si>
  <si>
    <t>obkl3*1,05</t>
  </si>
  <si>
    <t>112</t>
  </si>
  <si>
    <t>781492251</t>
  </si>
  <si>
    <t>Obklad - dokončující práce montáž profilu lepeného flexibilním cementovým lepidlem ukončovacího</t>
  </si>
  <si>
    <t>1174961627</t>
  </si>
  <si>
    <t>https://podminky.urs.cz/item/CS_URS_2025_01/781492251</t>
  </si>
  <si>
    <t>0,86*2+0,23*2+0,87*2+1,07*2+1,705*2</t>
  </si>
  <si>
    <t>113</t>
  </si>
  <si>
    <t>1778942731</t>
  </si>
  <si>
    <t>obkl4*1,05</t>
  </si>
  <si>
    <t>114</t>
  </si>
  <si>
    <t>781493611</t>
  </si>
  <si>
    <t>Obklad - dokončující práce montáž vanových dvířek plastových lepených s rámem</t>
  </si>
  <si>
    <t>-630657392</t>
  </si>
  <si>
    <t>https://podminky.urs.cz/item/CS_URS_2025_01/781493611</t>
  </si>
  <si>
    <t>"výpis ostatních výrobků, TZ"</t>
  </si>
  <si>
    <t>115</t>
  </si>
  <si>
    <t>56245724</t>
  </si>
  <si>
    <t>dvířka vanová bílá 200x200mm</t>
  </si>
  <si>
    <t>-2057348734</t>
  </si>
  <si>
    <t>"ozn. OS1"</t>
  </si>
  <si>
    <t>116</t>
  </si>
  <si>
    <t>781998R201</t>
  </si>
  <si>
    <t xml:space="preserve">stávající kovová větrací mřížka s klapkou 200 x 350 mm - demontovat, obrousit, odmastit, nově natřít - osadit zpět vč. všech souv. dodávek a prací </t>
  </si>
  <si>
    <t>-954119671</t>
  </si>
  <si>
    <t>"ozn. OS2"</t>
  </si>
  <si>
    <t>117</t>
  </si>
  <si>
    <t>998781121</t>
  </si>
  <si>
    <t>Přesun hmot pro obklady keramické stanovený z hmotnosti přesunovaného materiálu vodorovná dopravní vzdálenost do 50 m ruční (bez užití mechanizace) v objektech výšky do 6 m</t>
  </si>
  <si>
    <t>-1920673400</t>
  </si>
  <si>
    <t>https://podminky.urs.cz/item/CS_URS_2025_01/998781121</t>
  </si>
  <si>
    <t>783</t>
  </si>
  <si>
    <t>Dokončovací práce - nátěry</t>
  </si>
  <si>
    <t>118</t>
  </si>
  <si>
    <t>783301313</t>
  </si>
  <si>
    <t>Příprava podkladu zámečnických konstrukcí před provedením nátěru odmaštění odmašťovačem ředidlovým</t>
  </si>
  <si>
    <t>-241179071</t>
  </si>
  <si>
    <t>https://podminky.urs.cz/item/CS_URS_2025_01/783301313</t>
  </si>
  <si>
    <t>(0,6+2*2)*(0,1+0,05*2)*2</t>
  </si>
  <si>
    <t>119</t>
  </si>
  <si>
    <t>783306801</t>
  </si>
  <si>
    <t>Odstranění nátěrů ze zámečnických konstrukcí obroušením</t>
  </si>
  <si>
    <t>1323975751</t>
  </si>
  <si>
    <t>https://podminky.urs.cz/item/CS_URS_2025_01/783306801</t>
  </si>
  <si>
    <t>120</t>
  </si>
  <si>
    <t>783314201</t>
  </si>
  <si>
    <t>Základní antikorozní nátěr zámečnických konstrukcí jednonásobný syntetický standardní</t>
  </si>
  <si>
    <t>-2104980684</t>
  </si>
  <si>
    <t>https://podminky.urs.cz/item/CS_URS_2025_01/783314201</t>
  </si>
  <si>
    <t>0,156*(0,9*2+2,4*2)</t>
  </si>
  <si>
    <t>0,04*0,06*2*1,1*(14+3)</t>
  </si>
  <si>
    <t>121</t>
  </si>
  <si>
    <t>783334R0101</t>
  </si>
  <si>
    <t>základní reaktivní nátěr zámečnických konstrukcí D+M</t>
  </si>
  <si>
    <t>-723228520</t>
  </si>
  <si>
    <t>(0,6+2*2)*(0,1+0,05*2)*3</t>
  </si>
  <si>
    <t>122</t>
  </si>
  <si>
    <t>783337R0101</t>
  </si>
  <si>
    <t>vrchní zátěžový nátěr na bázi alkydové pryskyřice zámečnických konstrukcí D+M</t>
  </si>
  <si>
    <t>-459499559</t>
  </si>
  <si>
    <t>784</t>
  </si>
  <si>
    <t>Dokončovací práce - malby a tapety</t>
  </si>
  <si>
    <t>123</t>
  </si>
  <si>
    <t>784111001</t>
  </si>
  <si>
    <t>Oprášení (ometení) podkladu v místnostech výšky do 3,80 m</t>
  </si>
  <si>
    <t>-1355973782</t>
  </si>
  <si>
    <t>https://podminky.urs.cz/item/CS_URS_2025_01/784111001</t>
  </si>
  <si>
    <t>124</t>
  </si>
  <si>
    <t>784121001</t>
  </si>
  <si>
    <t>Oškrabání malby v místnostech výšky do 3,80 m</t>
  </si>
  <si>
    <t>1458367900</t>
  </si>
  <si>
    <t>https://podminky.urs.cz/item/CS_URS_2025_01/784121001</t>
  </si>
  <si>
    <t>125</t>
  </si>
  <si>
    <t>784121011</t>
  </si>
  <si>
    <t>Rozmývání podkladu po oškrabání malby v místnostech výšky do 3,80 m</t>
  </si>
  <si>
    <t>531383325</t>
  </si>
  <si>
    <t>https://podminky.urs.cz/item/CS_URS_2025_01/784121011</t>
  </si>
  <si>
    <t>bom2*0,7</t>
  </si>
  <si>
    <t>bom11*0,7</t>
  </si>
  <si>
    <t>3,6*3</t>
  </si>
  <si>
    <t>126</t>
  </si>
  <si>
    <t>784181121</t>
  </si>
  <si>
    <t>Penetrace podkladu jednonásobná hloubková akrylátová bezbarvá v místnostech výšky do 3,80 m</t>
  </si>
  <si>
    <t>-1746847610</t>
  </si>
  <si>
    <t>https://podminky.urs.cz/item/CS_URS_2025_01/784181121</t>
  </si>
  <si>
    <t>127</t>
  </si>
  <si>
    <t>784211101</t>
  </si>
  <si>
    <t>Malby z malířských směsí oděruvzdorných za mokra dvojnásobné, bílé za mokra oděruvzdorné výborně v místnostech výšky do 3,80 m</t>
  </si>
  <si>
    <t>-2022514997</t>
  </si>
  <si>
    <t>https://podminky.urs.cz/item/CS_URS_2025_01/784211101</t>
  </si>
  <si>
    <t>128</t>
  </si>
  <si>
    <t>784211163</t>
  </si>
  <si>
    <t>Malby z malířských směsí oděruvzdorných za mokra Příplatek k cenám dvojnásobných maleb za provádění barevné malby tónované na tónovacích automatech, v odstínu středně sytém</t>
  </si>
  <si>
    <t>753997803</t>
  </si>
  <si>
    <t>https://podminky.urs.cz/item/CS_URS_2025_01/784211163</t>
  </si>
  <si>
    <t xml:space="preserve">ALFA-37802 - S.O.1 Joštova 3 - D.1.4 - elektroinstalace </t>
  </si>
  <si>
    <t xml:space="preserve">    74021 - Elektroinstalace</t>
  </si>
  <si>
    <t>74021</t>
  </si>
  <si>
    <t>Elektroinstalace</t>
  </si>
  <si>
    <t>740R100</t>
  </si>
  <si>
    <t xml:space="preserve">elektroinstalace </t>
  </si>
  <si>
    <t>-1141482629</t>
  </si>
  <si>
    <t xml:space="preserve">"kompletní cena stanovená  dle samostatného výkazu výměr"</t>
  </si>
  <si>
    <t>ALFA-37803 - S.O.1 Joštova 3 - D.1.5 - ZTI</t>
  </si>
  <si>
    <t xml:space="preserve">    72101 - zdravotechnické instalace</t>
  </si>
  <si>
    <t>72101</t>
  </si>
  <si>
    <t>zdravotechnické instalace</t>
  </si>
  <si>
    <t>712R101</t>
  </si>
  <si>
    <t>-2094041915</t>
  </si>
  <si>
    <t xml:space="preserve">"kompletní cena stanovená  dle samostatného výkazu výměr" </t>
  </si>
  <si>
    <t>ALFA-37804 - S.O.1 Joštova 3 - vedlejší a ostatní náklady</t>
  </si>
  <si>
    <t>OST - Ostatní</t>
  </si>
  <si>
    <t xml:space="preserve">    O02 - Vedlejší náklady</t>
  </si>
  <si>
    <t>OST</t>
  </si>
  <si>
    <t>Ostatní</t>
  </si>
  <si>
    <t>O02</t>
  </si>
  <si>
    <t>Vedlejší náklady</t>
  </si>
  <si>
    <t>R20001</t>
  </si>
  <si>
    <t>vybudování a odstranění staveniště</t>
  </si>
  <si>
    <t>soub</t>
  </si>
  <si>
    <t>512</t>
  </si>
  <si>
    <t>-260999532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</si>
  <si>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</si>
  <si>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</si>
  <si>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</si>
  <si>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</si>
  <si>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</si>
  <si>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"ochranná stříška nad vstupem do budovy, provizorní zakrytí výtahové šachty"</t>
  </si>
  <si>
    <t>"včetně jejich dodávky, montáže, údržby a demontáže, resp. likvidace a povinosti vyplývající z plánu BOZP, vč. připomínek příslušných úřadů"</t>
  </si>
  <si>
    <t>R20005</t>
  </si>
  <si>
    <t>dopravně inženýrská opatření</t>
  </si>
  <si>
    <t>466768483</t>
  </si>
  <si>
    <t>"náklady na vyhotovení návrhu dočasného dopravního značení, jeho projednání s dotčenými orgány a organizacemi"</t>
  </si>
  <si>
    <t xml:space="preserve">"dodání dopravních značek, semafory,  jejich rozmístění, přemis´tování a údržba v průběhu stavby, provoz semaforů"</t>
  </si>
  <si>
    <t>" vč. následného odstranění po skončení stavby"</t>
  </si>
  <si>
    <t>R20008</t>
  </si>
  <si>
    <t>ochrana stávajících vedení a zařízení před poškozením</t>
  </si>
  <si>
    <t>326318627</t>
  </si>
  <si>
    <t xml:space="preserve">"ochrana stávajících inženýrských sítí a stavebních objektů před poškozením" </t>
  </si>
  <si>
    <t>R95290002</t>
  </si>
  <si>
    <t>průběžný denní úklid prostor dotčených stavebním provozem vnitřních i vnějších</t>
  </si>
  <si>
    <t>-2043644962</t>
  </si>
  <si>
    <t>R95290003</t>
  </si>
  <si>
    <t>kompletní úklid okolí stavby dotčených stavebním provozem - zvýšené nároky - veřejný prostor</t>
  </si>
  <si>
    <t>195402797</t>
  </si>
  <si>
    <t>R95290004</t>
  </si>
  <si>
    <t>kompletní zakrytí podlah a zařízení budovy před poškozením po dobu realizace stavebních prací</t>
  </si>
  <si>
    <t>-683078599</t>
  </si>
  <si>
    <t>R95290005</t>
  </si>
  <si>
    <t>kompletní opatření proti šíření prachu a hluku po budově a mimo budovu po dobu realizace stavebních prací</t>
  </si>
  <si>
    <t>-239910049</t>
  </si>
  <si>
    <t>kompletní opatření proti šíření hluku a prachu po budově a mimo budovu</t>
  </si>
  <si>
    <t>vybudování provizorních dělících stěn vč. pozdější demontáže</t>
  </si>
  <si>
    <t>SEZNAM FIGUR</t>
  </si>
  <si>
    <t>Výměra</t>
  </si>
  <si>
    <t>bom1</t>
  </si>
  <si>
    <t>Použití figury:</t>
  </si>
  <si>
    <t>Otlučení (osekání) vnitřní vápenné nebo vápenocementové omítky stěn v rozsahu přes 10 do 30 %</t>
  </si>
  <si>
    <t>Penetrační disperzní nátěr vnitřních stěn nanášený ručně</t>
  </si>
  <si>
    <t>Oprava vnitřní vápenocementové hladké omítky tl do 20 mm stěn v rozsahu plochy přes 10 do 30 % s celoplošným přeštukováním tl do 3 mm</t>
  </si>
  <si>
    <t>Rozmývání podkladu po oškrabání malby v místnostech v do 3,80 m</t>
  </si>
  <si>
    <t>Hloubková jednonásobná bezbarvá penetrace podkladu v místnostech v do 3,80 m</t>
  </si>
  <si>
    <t>Otlučení (osekání) vnitřní vápenné nebo vápenocementové omítky stropů v rozsahu přes 10 do 30 %</t>
  </si>
  <si>
    <t>Penetrační disperzní nátěr vnitřních stropů nanášený ručně</t>
  </si>
  <si>
    <t>Oprava vnitřní vápenocementové hladké omítky tl do 20 mm stropů v rozsahu plochy přes 10 do 30 % s celoplošným přeštukováním tl do 3 mm</t>
  </si>
  <si>
    <t>Montáž soklů z dlaždic keramických rovných lepených cementovým flexibilním lepidlem v přes 65 do 90 mm</t>
  </si>
  <si>
    <t>sokl keramický mrazuvzdorný povrch hladký/matný tl do 10mm výšky přes 65 do 90mm</t>
  </si>
  <si>
    <t>dl2</t>
  </si>
  <si>
    <t>Nátěr kontaktní pro nesavé podklady na podlahu</t>
  </si>
  <si>
    <t>Samonivelační stěrka podlah pevnosti 30 MPa tl přes 3 do 5 mm</t>
  </si>
  <si>
    <t>dl3</t>
  </si>
  <si>
    <t>Montáž podlah keramických hladkých lepených cementovým flexibilním lepidlem přes 9 do 12 ks/m2</t>
  </si>
  <si>
    <t>Vysátí podkladu před pokládkou dlažby</t>
  </si>
  <si>
    <t>Nátěr penetrační na podlahu</t>
  </si>
  <si>
    <t>Příplatek k montáži podlah keramických lepených cementovým flexibilním lepidlem za plochu do 5 m2</t>
  </si>
  <si>
    <t>Montáž dveřních křídel otvíravých jednokřídlových š do 0,8 m do ocelové zárubně</t>
  </si>
  <si>
    <t>Montáž dveřního interiérového kování - štítku s klikou</t>
  </si>
  <si>
    <t>Montáž dveřního interiérového kování - zámku</t>
  </si>
  <si>
    <t>dveřní kování interiérové rozetové klika/klika</t>
  </si>
  <si>
    <t>Lešení pomocné pro objekty pozemních staveb s lešeňovou podlahou v do 1,9 m zatížení do 150 kg/m2</t>
  </si>
  <si>
    <t>Vyčištění budov bytové a občanské výstavby při výšce podlaží do 4 m</t>
  </si>
  <si>
    <t>Oprášení (ometení ) podkladu v místnostech v do 3,80 m</t>
  </si>
  <si>
    <t>Oškrabání malby v místnostech v do 3,80 m</t>
  </si>
  <si>
    <t>Příplatek k cenám 2x maleb ze směsí za mokra oděruvzdorných za barevnou malbu středně sytého odstínu</t>
  </si>
  <si>
    <t>Dvojnásobné bílé malby ze směsí za mokra výborně oděruvzdorných v místnostech v do 3,80 m</t>
  </si>
  <si>
    <t>Mazanina tl přes 50 do 80 mm z betonu prostého bez zvýšených nároků na prostředí tř. C 16/20</t>
  </si>
  <si>
    <t>Příplatek k mazanině tl přes 50 do 80 mm za přehlazení povrchu</t>
  </si>
  <si>
    <t>Příplatek k mazanině tl přes 50 do 80 mm za sklon přes 15 do 35°</t>
  </si>
  <si>
    <t>Základní jednonásobný epoxidový nátěr zámečnických konstrukcí</t>
  </si>
  <si>
    <t>Krycí jednonásobný epoxidový nátěr zámečnických konstrukcí</t>
  </si>
  <si>
    <t>Odmaštění zámečnických konstrukcí ředidlovým odmašťovačem</t>
  </si>
  <si>
    <t>Odstranění nátěru ze zámečnických konstrukcí obroušením</t>
  </si>
  <si>
    <t>0,85*(0,15+0,135*2)</t>
  </si>
  <si>
    <t>Montáž obkladů keramických hladkých lepených cementovým flexibilním lepidlem přes 9 do 12 ks/m2</t>
  </si>
  <si>
    <t>Příplatek k montáži obkladů keramických lepených cementovým flexibilním lepidlem za plochu do 10 m2</t>
  </si>
  <si>
    <t>obklad keramický nemrazuvzdorný povrch hladký/matný tl do 10mm přes 12 do 19ks/m2</t>
  </si>
  <si>
    <t>Izolace pod obklad těsnícími pásy mezi podlahou a stěnou</t>
  </si>
  <si>
    <t>Montáž profilů ukončovacích lepených flexibilním cementovým lepidlem</t>
  </si>
  <si>
    <t>Montáž profilů rohových lepených flexibilním cementovým lepidlem</t>
  </si>
  <si>
    <t>Vápenný postřik vnitřních stěn nanášený ručně</t>
  </si>
  <si>
    <t>Vápenocementová omítka hrubá jednovrstvá zatřená vnitřních stěn nanášená ručně</t>
  </si>
  <si>
    <t>Vápenocementová omítka štuková dvouvrstvá vnitřních stěn nanášená ručně</t>
  </si>
  <si>
    <t>Montáž izolace tepelné podlah volně kladenými rohožemi, pásy, dílci, deskami 1 vrstva</t>
  </si>
  <si>
    <t>Montáž izolace tepelné podlah, stropů vrchem nebo střech překrytí separační fólií z PE</t>
  </si>
  <si>
    <t>Montáž izolace tepelné podlah volně kladenými okrajovými pásky</t>
  </si>
  <si>
    <t>Zazdívka otvorů v příčkách nebo stěnách pl přes 1 do 4 m2 cihlami plnými tl do 100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</si>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</sst>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0271015" TargetMode="External" /><Relationship Id="rId2" Type="http://schemas.openxmlformats.org/officeDocument/2006/relationships/hyperlink" Target="https://podminky.urs.cz/item/CS_URS_2025_01/310271071" TargetMode="External" /><Relationship Id="rId3" Type="http://schemas.openxmlformats.org/officeDocument/2006/relationships/hyperlink" Target="https://podminky.urs.cz/item/CS_URS_2025_01/311311911" TargetMode="External" /><Relationship Id="rId4" Type="http://schemas.openxmlformats.org/officeDocument/2006/relationships/hyperlink" Target="https://podminky.urs.cz/item/CS_URS_2025_01/311351121" TargetMode="External" /><Relationship Id="rId5" Type="http://schemas.openxmlformats.org/officeDocument/2006/relationships/hyperlink" Target="https://podminky.urs.cz/item/CS_URS_2025_01/311351122" TargetMode="External" /><Relationship Id="rId6" Type="http://schemas.openxmlformats.org/officeDocument/2006/relationships/hyperlink" Target="https://podminky.urs.cz/item/CS_URS_2025_01/317941121" TargetMode="External" /><Relationship Id="rId7" Type="http://schemas.openxmlformats.org/officeDocument/2006/relationships/hyperlink" Target="https://podminky.urs.cz/item/CS_URS_2025_01/317944321" TargetMode="External" /><Relationship Id="rId8" Type="http://schemas.openxmlformats.org/officeDocument/2006/relationships/hyperlink" Target="https://podminky.urs.cz/item/CS_URS_2025_01/340239211" TargetMode="External" /><Relationship Id="rId9" Type="http://schemas.openxmlformats.org/officeDocument/2006/relationships/hyperlink" Target="https://podminky.urs.cz/item/CS_URS_2025_01/342291111" TargetMode="External" /><Relationship Id="rId10" Type="http://schemas.openxmlformats.org/officeDocument/2006/relationships/hyperlink" Target="https://podminky.urs.cz/item/CS_URS_2025_01/411121221" TargetMode="External" /><Relationship Id="rId11" Type="http://schemas.openxmlformats.org/officeDocument/2006/relationships/hyperlink" Target="https://podminky.urs.cz/item/CS_URS_2025_01/413232211" TargetMode="External" /><Relationship Id="rId12" Type="http://schemas.openxmlformats.org/officeDocument/2006/relationships/hyperlink" Target="https://podminky.urs.cz/item/CS_URS_2025_01/417321313" TargetMode="External" /><Relationship Id="rId13" Type="http://schemas.openxmlformats.org/officeDocument/2006/relationships/hyperlink" Target="https://podminky.urs.cz/item/CS_URS_2025_01/417351115" TargetMode="External" /><Relationship Id="rId14" Type="http://schemas.openxmlformats.org/officeDocument/2006/relationships/hyperlink" Target="https://podminky.urs.cz/item/CS_URS_2025_01/417351116" TargetMode="External" /><Relationship Id="rId15" Type="http://schemas.openxmlformats.org/officeDocument/2006/relationships/hyperlink" Target="https://podminky.urs.cz/item/CS_URS_2025_01/430321313" TargetMode="External" /><Relationship Id="rId16" Type="http://schemas.openxmlformats.org/officeDocument/2006/relationships/hyperlink" Target="https://podminky.urs.cz/item/CS_URS_2025_01/434351141" TargetMode="External" /><Relationship Id="rId17" Type="http://schemas.openxmlformats.org/officeDocument/2006/relationships/hyperlink" Target="https://podminky.urs.cz/item/CS_URS_2025_01/434351142" TargetMode="External" /><Relationship Id="rId18" Type="http://schemas.openxmlformats.org/officeDocument/2006/relationships/hyperlink" Target="https://podminky.urs.cz/item/CS_URS_2025_01/611131121" TargetMode="External" /><Relationship Id="rId19" Type="http://schemas.openxmlformats.org/officeDocument/2006/relationships/hyperlink" Target="https://podminky.urs.cz/item/CS_URS_2025_01/611325417" TargetMode="External" /><Relationship Id="rId20" Type="http://schemas.openxmlformats.org/officeDocument/2006/relationships/hyperlink" Target="https://podminky.urs.cz/item/CS_URS_2025_01/612131100" TargetMode="External" /><Relationship Id="rId21" Type="http://schemas.openxmlformats.org/officeDocument/2006/relationships/hyperlink" Target="https://podminky.urs.cz/item/CS_URS_2025_01/612131121" TargetMode="External" /><Relationship Id="rId22" Type="http://schemas.openxmlformats.org/officeDocument/2006/relationships/hyperlink" Target="https://podminky.urs.cz/item/CS_URS_2025_01/612321111" TargetMode="External" /><Relationship Id="rId23" Type="http://schemas.openxmlformats.org/officeDocument/2006/relationships/hyperlink" Target="https://podminky.urs.cz/item/CS_URS_2025_01/612321141" TargetMode="External" /><Relationship Id="rId24" Type="http://schemas.openxmlformats.org/officeDocument/2006/relationships/hyperlink" Target="https://podminky.urs.cz/item/CS_URS_2025_01/612325417" TargetMode="External" /><Relationship Id="rId25" Type="http://schemas.openxmlformats.org/officeDocument/2006/relationships/hyperlink" Target="https://podminky.urs.cz/item/CS_URS_2025_01/631311114" TargetMode="External" /><Relationship Id="rId26" Type="http://schemas.openxmlformats.org/officeDocument/2006/relationships/hyperlink" Target="https://podminky.urs.cz/item/CS_URS_2025_01/631319011" TargetMode="External" /><Relationship Id="rId27" Type="http://schemas.openxmlformats.org/officeDocument/2006/relationships/hyperlink" Target="https://podminky.urs.cz/item/CS_URS_2025_01/631319181" TargetMode="External" /><Relationship Id="rId28" Type="http://schemas.openxmlformats.org/officeDocument/2006/relationships/hyperlink" Target="https://podminky.urs.cz/item/CS_URS_2025_01/631351101" TargetMode="External" /><Relationship Id="rId29" Type="http://schemas.openxmlformats.org/officeDocument/2006/relationships/hyperlink" Target="https://podminky.urs.cz/item/CS_URS_2025_01/631351102" TargetMode="External" /><Relationship Id="rId30" Type="http://schemas.openxmlformats.org/officeDocument/2006/relationships/hyperlink" Target="https://podminky.urs.cz/item/CS_URS_2025_01/642944121" TargetMode="External" /><Relationship Id="rId31" Type="http://schemas.openxmlformats.org/officeDocument/2006/relationships/hyperlink" Target="https://podminky.urs.cz/item/CS_URS_2025_01/949101111" TargetMode="External" /><Relationship Id="rId32" Type="http://schemas.openxmlformats.org/officeDocument/2006/relationships/hyperlink" Target="https://podminky.urs.cz/item/CS_URS_2025_01/952901111" TargetMode="External" /><Relationship Id="rId33" Type="http://schemas.openxmlformats.org/officeDocument/2006/relationships/hyperlink" Target="https://podminky.urs.cz/item/CS_URS_2025_01/962022390" TargetMode="External" /><Relationship Id="rId34" Type="http://schemas.openxmlformats.org/officeDocument/2006/relationships/hyperlink" Target="https://podminky.urs.cz/item/CS_URS_2025_01/963042819" TargetMode="External" /><Relationship Id="rId35" Type="http://schemas.openxmlformats.org/officeDocument/2006/relationships/hyperlink" Target="https://podminky.urs.cz/item/CS_URS_2025_01/965081213" TargetMode="External" /><Relationship Id="rId36" Type="http://schemas.openxmlformats.org/officeDocument/2006/relationships/hyperlink" Target="https://podminky.urs.cz/item/CS_URS_2025_01/965081601" TargetMode="External" /><Relationship Id="rId37" Type="http://schemas.openxmlformats.org/officeDocument/2006/relationships/hyperlink" Target="https://podminky.urs.cz/item/CS_URS_2025_01/965081611" TargetMode="External" /><Relationship Id="rId38" Type="http://schemas.openxmlformats.org/officeDocument/2006/relationships/hyperlink" Target="https://podminky.urs.cz/item/CS_URS_2025_01/967031132" TargetMode="External" /><Relationship Id="rId39" Type="http://schemas.openxmlformats.org/officeDocument/2006/relationships/hyperlink" Target="https://podminky.urs.cz/item/CS_URS_2025_01/968072455" TargetMode="External" /><Relationship Id="rId40" Type="http://schemas.openxmlformats.org/officeDocument/2006/relationships/hyperlink" Target="https://podminky.urs.cz/item/CS_URS_2025_01/971033521" TargetMode="External" /><Relationship Id="rId41" Type="http://schemas.openxmlformats.org/officeDocument/2006/relationships/hyperlink" Target="https://podminky.urs.cz/item/CS_URS_2025_01/971033621" TargetMode="External" /><Relationship Id="rId42" Type="http://schemas.openxmlformats.org/officeDocument/2006/relationships/hyperlink" Target="https://podminky.urs.cz/item/CS_URS_2025_01/973031324" TargetMode="External" /><Relationship Id="rId43" Type="http://schemas.openxmlformats.org/officeDocument/2006/relationships/hyperlink" Target="https://podminky.urs.cz/item/CS_URS_2025_01/973031812" TargetMode="External" /><Relationship Id="rId44" Type="http://schemas.openxmlformats.org/officeDocument/2006/relationships/hyperlink" Target="https://podminky.urs.cz/item/CS_URS_2025_01/974031664" TargetMode="External" /><Relationship Id="rId45" Type="http://schemas.openxmlformats.org/officeDocument/2006/relationships/hyperlink" Target="https://podminky.urs.cz/item/CS_URS_2025_01/976071111" TargetMode="External" /><Relationship Id="rId46" Type="http://schemas.openxmlformats.org/officeDocument/2006/relationships/hyperlink" Target="https://podminky.urs.cz/item/CS_URS_2025_01/978011141" TargetMode="External" /><Relationship Id="rId47" Type="http://schemas.openxmlformats.org/officeDocument/2006/relationships/hyperlink" Target="https://podminky.urs.cz/item/CS_URS_2025_01/978011191" TargetMode="External" /><Relationship Id="rId48" Type="http://schemas.openxmlformats.org/officeDocument/2006/relationships/hyperlink" Target="https://podminky.urs.cz/item/CS_URS_2025_01/978013141" TargetMode="External" /><Relationship Id="rId49" Type="http://schemas.openxmlformats.org/officeDocument/2006/relationships/hyperlink" Target="https://podminky.urs.cz/item/CS_URS_2025_01/978013191" TargetMode="External" /><Relationship Id="rId50" Type="http://schemas.openxmlformats.org/officeDocument/2006/relationships/hyperlink" Target="https://podminky.urs.cz/item/CS_URS_2025_01/978059541" TargetMode="External" /><Relationship Id="rId51" Type="http://schemas.openxmlformats.org/officeDocument/2006/relationships/hyperlink" Target="https://podminky.urs.cz/item/CS_URS_2025_01/997013211" TargetMode="External" /><Relationship Id="rId52" Type="http://schemas.openxmlformats.org/officeDocument/2006/relationships/hyperlink" Target="https://podminky.urs.cz/item/CS_URS_2025_01/997013501" TargetMode="External" /><Relationship Id="rId53" Type="http://schemas.openxmlformats.org/officeDocument/2006/relationships/hyperlink" Target="https://podminky.urs.cz/item/CS_URS_2025_01/997013509" TargetMode="External" /><Relationship Id="rId54" Type="http://schemas.openxmlformats.org/officeDocument/2006/relationships/hyperlink" Target="https://podminky.urs.cz/item/CS_URS_2025_01/997013631" TargetMode="External" /><Relationship Id="rId55" Type="http://schemas.openxmlformats.org/officeDocument/2006/relationships/hyperlink" Target="https://podminky.urs.cz/item/CS_URS_2025_01/998018001" TargetMode="External" /><Relationship Id="rId56" Type="http://schemas.openxmlformats.org/officeDocument/2006/relationships/hyperlink" Target="https://podminky.urs.cz/item/CS_URS_2025_01/713121111" TargetMode="External" /><Relationship Id="rId57" Type="http://schemas.openxmlformats.org/officeDocument/2006/relationships/hyperlink" Target="https://podminky.urs.cz/item/CS_URS_2025_01/713121211" TargetMode="External" /><Relationship Id="rId58" Type="http://schemas.openxmlformats.org/officeDocument/2006/relationships/hyperlink" Target="https://podminky.urs.cz/item/CS_URS_2025_01/713191132" TargetMode="External" /><Relationship Id="rId59" Type="http://schemas.openxmlformats.org/officeDocument/2006/relationships/hyperlink" Target="https://podminky.urs.cz/item/CS_URS_2025_01/998713121" TargetMode="External" /><Relationship Id="rId60" Type="http://schemas.openxmlformats.org/officeDocument/2006/relationships/hyperlink" Target="https://podminky.urs.cz/item/CS_URS_2025_01/766660001" TargetMode="External" /><Relationship Id="rId61" Type="http://schemas.openxmlformats.org/officeDocument/2006/relationships/hyperlink" Target="https://podminky.urs.cz/item/CS_URS_2025_01/766660729" TargetMode="External" /><Relationship Id="rId62" Type="http://schemas.openxmlformats.org/officeDocument/2006/relationships/hyperlink" Target="https://podminky.urs.cz/item/CS_URS_2025_01/766660751" TargetMode="External" /><Relationship Id="rId63" Type="http://schemas.openxmlformats.org/officeDocument/2006/relationships/hyperlink" Target="https://podminky.urs.cz/item/CS_URS_2025_01/766691914" TargetMode="External" /><Relationship Id="rId64" Type="http://schemas.openxmlformats.org/officeDocument/2006/relationships/hyperlink" Target="https://podminky.urs.cz/item/CS_URS_2025_01/766695212" TargetMode="External" /><Relationship Id="rId65" Type="http://schemas.openxmlformats.org/officeDocument/2006/relationships/hyperlink" Target="https://podminky.urs.cz/item/CS_URS_2025_01/998766121" TargetMode="External" /><Relationship Id="rId66" Type="http://schemas.openxmlformats.org/officeDocument/2006/relationships/hyperlink" Target="https://podminky.urs.cz/item/CS_URS_2025_01/767995101" TargetMode="External" /><Relationship Id="rId67" Type="http://schemas.openxmlformats.org/officeDocument/2006/relationships/hyperlink" Target="https://podminky.urs.cz/item/CS_URS_2025_01/767995111" TargetMode="External" /><Relationship Id="rId68" Type="http://schemas.openxmlformats.org/officeDocument/2006/relationships/hyperlink" Target="https://podminky.urs.cz/item/CS_URS_2025_01/767995112" TargetMode="External" /><Relationship Id="rId69" Type="http://schemas.openxmlformats.org/officeDocument/2006/relationships/hyperlink" Target="https://podminky.urs.cz/item/CS_URS_2025_01/998767121" TargetMode="External" /><Relationship Id="rId70" Type="http://schemas.openxmlformats.org/officeDocument/2006/relationships/hyperlink" Target="https://podminky.urs.cz/item/CS_URS_2025_01/771111011" TargetMode="External" /><Relationship Id="rId71" Type="http://schemas.openxmlformats.org/officeDocument/2006/relationships/hyperlink" Target="https://podminky.urs.cz/item/CS_URS_2025_01/771121011" TargetMode="External" /><Relationship Id="rId72" Type="http://schemas.openxmlformats.org/officeDocument/2006/relationships/hyperlink" Target="https://podminky.urs.cz/item/CS_URS_2025_01/771121015" TargetMode="External" /><Relationship Id="rId73" Type="http://schemas.openxmlformats.org/officeDocument/2006/relationships/hyperlink" Target="https://podminky.urs.cz/item/CS_URS_2025_01/771151022" TargetMode="External" /><Relationship Id="rId74" Type="http://schemas.openxmlformats.org/officeDocument/2006/relationships/hyperlink" Target="https://podminky.urs.cz/item/CS_URS_2025_01/771474112" TargetMode="External" /><Relationship Id="rId75" Type="http://schemas.openxmlformats.org/officeDocument/2006/relationships/hyperlink" Target="https://podminky.urs.cz/item/CS_URS_2025_01/771574416" TargetMode="External" /><Relationship Id="rId76" Type="http://schemas.openxmlformats.org/officeDocument/2006/relationships/hyperlink" Target="https://podminky.urs.cz/item/CS_URS_2025_01/771577211" TargetMode="External" /><Relationship Id="rId77" Type="http://schemas.openxmlformats.org/officeDocument/2006/relationships/hyperlink" Target="https://podminky.urs.cz/item/CS_URS_2025_01/771577212" TargetMode="External" /><Relationship Id="rId78" Type="http://schemas.openxmlformats.org/officeDocument/2006/relationships/hyperlink" Target="https://podminky.urs.cz/item/CS_URS_2025_01/998771121" TargetMode="External" /><Relationship Id="rId79" Type="http://schemas.openxmlformats.org/officeDocument/2006/relationships/hyperlink" Target="https://podminky.urs.cz/item/CS_URS_2025_01/776201812" TargetMode="External" /><Relationship Id="rId80" Type="http://schemas.openxmlformats.org/officeDocument/2006/relationships/hyperlink" Target="https://podminky.urs.cz/item/CS_URS_2025_01/776301812" TargetMode="External" /><Relationship Id="rId81" Type="http://schemas.openxmlformats.org/officeDocument/2006/relationships/hyperlink" Target="https://podminky.urs.cz/item/CS_URS_2025_01/776430811" TargetMode="External" /><Relationship Id="rId82" Type="http://schemas.openxmlformats.org/officeDocument/2006/relationships/hyperlink" Target="https://podminky.urs.cz/item/CS_URS_2025_01/781131241" TargetMode="External" /><Relationship Id="rId83" Type="http://schemas.openxmlformats.org/officeDocument/2006/relationships/hyperlink" Target="https://podminky.urs.cz/item/CS_URS_2025_01/781131242" TargetMode="External" /><Relationship Id="rId84" Type="http://schemas.openxmlformats.org/officeDocument/2006/relationships/hyperlink" Target="https://podminky.urs.cz/item/CS_URS_2025_01/781131264" TargetMode="External" /><Relationship Id="rId85" Type="http://schemas.openxmlformats.org/officeDocument/2006/relationships/hyperlink" Target="https://podminky.urs.cz/item/CS_URS_2025_01/781472216" TargetMode="External" /><Relationship Id="rId86" Type="http://schemas.openxmlformats.org/officeDocument/2006/relationships/hyperlink" Target="https://podminky.urs.cz/item/CS_URS_2025_01/781472291" TargetMode="External" /><Relationship Id="rId87" Type="http://schemas.openxmlformats.org/officeDocument/2006/relationships/hyperlink" Target="https://podminky.urs.cz/item/CS_URS_2025_01/781492211" TargetMode="External" /><Relationship Id="rId88" Type="http://schemas.openxmlformats.org/officeDocument/2006/relationships/hyperlink" Target="https://podminky.urs.cz/item/CS_URS_2025_01/781492251" TargetMode="External" /><Relationship Id="rId89" Type="http://schemas.openxmlformats.org/officeDocument/2006/relationships/hyperlink" Target="https://podminky.urs.cz/item/CS_URS_2025_01/781493611" TargetMode="External" /><Relationship Id="rId90" Type="http://schemas.openxmlformats.org/officeDocument/2006/relationships/hyperlink" Target="https://podminky.urs.cz/item/CS_URS_2025_01/998781121" TargetMode="External" /><Relationship Id="rId91" Type="http://schemas.openxmlformats.org/officeDocument/2006/relationships/hyperlink" Target="https://podminky.urs.cz/item/CS_URS_2025_01/783301313" TargetMode="External" /><Relationship Id="rId92" Type="http://schemas.openxmlformats.org/officeDocument/2006/relationships/hyperlink" Target="https://podminky.urs.cz/item/CS_URS_2025_01/783306801" TargetMode="External" /><Relationship Id="rId93" Type="http://schemas.openxmlformats.org/officeDocument/2006/relationships/hyperlink" Target="https://podminky.urs.cz/item/CS_URS_2025_01/783314201" TargetMode="External" /><Relationship Id="rId94" Type="http://schemas.openxmlformats.org/officeDocument/2006/relationships/hyperlink" Target="https://podminky.urs.cz/item/CS_URS_2025_01/784111001" TargetMode="External" /><Relationship Id="rId95" Type="http://schemas.openxmlformats.org/officeDocument/2006/relationships/hyperlink" Target="https://podminky.urs.cz/item/CS_URS_2025_01/784121001" TargetMode="External" /><Relationship Id="rId96" Type="http://schemas.openxmlformats.org/officeDocument/2006/relationships/hyperlink" Target="https://podminky.urs.cz/item/CS_URS_2025_01/784121011" TargetMode="External" /><Relationship Id="rId97" Type="http://schemas.openxmlformats.org/officeDocument/2006/relationships/hyperlink" Target="https://podminky.urs.cz/item/CS_URS_2025_01/784181121" TargetMode="External" /><Relationship Id="rId98" Type="http://schemas.openxmlformats.org/officeDocument/2006/relationships/hyperlink" Target="https://podminky.urs.cz/item/CS_URS_2025_01/784211101" TargetMode="External" /><Relationship Id="rId99" Type="http://schemas.openxmlformats.org/officeDocument/2006/relationships/hyperlink" Target="https://podminky.urs.cz/item/CS_URS_2025_01/784211163" TargetMode="External" /><Relationship Id="rId10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43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44</v>
      </c>
      <c r="E29" s="50"/>
      <c r="F29" s="35" t="s">
        <v>45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46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48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51</v>
      </c>
      <c r="U35" s="57"/>
      <c r="V35" s="57"/>
      <c r="W35" s="57"/>
      <c r="X35" s="59" t="s">
        <v>52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ALFA-378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Joštova 3 - Rekonstr. částí soc. zařízení v budovách Magistrátu města Jihlavy Joštova 3, Hluboká 8,Tyršova 18, Jihlava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Joštova 3, Jihlava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16. 6. 2025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Jihlava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Atelier Alfa, spol. s r.o., Jihlava</v>
      </c>
      <c r="AN49" s="67"/>
      <c r="AO49" s="67"/>
      <c r="AP49" s="67"/>
      <c r="AQ49" s="43"/>
      <c r="AR49" s="47"/>
      <c r="AS49" s="77" t="s">
        <v>54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55</v>
      </c>
      <c r="D52" s="90"/>
      <c r="E52" s="90"/>
      <c r="F52" s="90"/>
      <c r="G52" s="90"/>
      <c r="H52" s="91"/>
      <c r="I52" s="92" t="s">
        <v>56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57</v>
      </c>
      <c r="AH52" s="90"/>
      <c r="AI52" s="90"/>
      <c r="AJ52" s="90"/>
      <c r="AK52" s="90"/>
      <c r="AL52" s="90"/>
      <c r="AM52" s="90"/>
      <c r="AN52" s="92" t="s">
        <v>58</v>
      </c>
      <c r="AO52" s="90"/>
      <c r="AP52" s="90"/>
      <c r="AQ52" s="94" t="s">
        <v>59</v>
      </c>
      <c r="AR52" s="47"/>
      <c r="AS52" s="95" t="s">
        <v>60</v>
      </c>
      <c r="AT52" s="96" t="s">
        <v>61</v>
      </c>
      <c r="AU52" s="96" t="s">
        <v>62</v>
      </c>
      <c r="AV52" s="96" t="s">
        <v>63</v>
      </c>
      <c r="AW52" s="96" t="s">
        <v>64</v>
      </c>
      <c r="AX52" s="96" t="s">
        <v>65</v>
      </c>
      <c r="AY52" s="96" t="s">
        <v>66</v>
      </c>
      <c r="AZ52" s="96" t="s">
        <v>67</v>
      </c>
      <c r="BA52" s="96" t="s">
        <v>68</v>
      </c>
      <c r="BB52" s="96" t="s">
        <v>69</v>
      </c>
      <c r="BC52" s="96" t="s">
        <v>70</v>
      </c>
      <c r="BD52" s="97" t="s">
        <v>71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ROUND(SUM(AS55:AS58),2)</f>
        <v>0</v>
      </c>
      <c r="AT54" s="109">
        <f>ROUND(SUM(AV54:AW54),2)</f>
        <v>0</v>
      </c>
      <c r="AU54" s="110">
        <f>ROUND(SUM(AU55:AU58),5)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ROUND(SUM(AZ55:AZ58),2)</f>
        <v>0</v>
      </c>
      <c r="BA54" s="109">
        <f>ROUND(SUM(BA55:BA58),2)</f>
        <v>0</v>
      </c>
      <c r="BB54" s="109">
        <f>ROUND(SUM(BB55:BB58),2)</f>
        <v>0</v>
      </c>
      <c r="BC54" s="109">
        <f>ROUND(SUM(BC55:BC58),2)</f>
        <v>0</v>
      </c>
      <c r="BD54" s="111">
        <f>ROUND(SUM(BD55:BD58),2)</f>
        <v>0</v>
      </c>
      <c r="BE54" s="6"/>
      <c r="BS54" s="112" t="s">
        <v>73</v>
      </c>
      <c r="BT54" s="112" t="s">
        <v>74</v>
      </c>
      <c r="BU54" s="113" t="s">
        <v>75</v>
      </c>
      <c r="BV54" s="112" t="s">
        <v>76</v>
      </c>
      <c r="BW54" s="112" t="s">
        <v>5</v>
      </c>
      <c r="BX54" s="112" t="s">
        <v>77</v>
      </c>
      <c r="CL54" s="112" t="s">
        <v>19</v>
      </c>
    </row>
    <row r="55" s="7" customFormat="1" ht="24.75" customHeight="1">
      <c r="A55" s="114" t="s">
        <v>78</v>
      </c>
      <c r="B55" s="115"/>
      <c r="C55" s="116"/>
      <c r="D55" s="117" t="s">
        <v>79</v>
      </c>
      <c r="E55" s="117"/>
      <c r="F55" s="117"/>
      <c r="G55" s="117"/>
      <c r="H55" s="117"/>
      <c r="I55" s="118"/>
      <c r="J55" s="117" t="s">
        <v>80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'ALFA-37801 - S.O.1 Joštov...'!J30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81</v>
      </c>
      <c r="AR55" s="121"/>
      <c r="AS55" s="122">
        <v>0</v>
      </c>
      <c r="AT55" s="123">
        <f>ROUND(SUM(AV55:AW55),2)</f>
        <v>0</v>
      </c>
      <c r="AU55" s="124">
        <f>'ALFA-37801 - S.O.1 Joštov...'!P97</f>
        <v>0</v>
      </c>
      <c r="AV55" s="123">
        <f>'ALFA-37801 - S.O.1 Joštov...'!J33</f>
        <v>0</v>
      </c>
      <c r="AW55" s="123">
        <f>'ALFA-37801 - S.O.1 Joštov...'!J34</f>
        <v>0</v>
      </c>
      <c r="AX55" s="123">
        <f>'ALFA-37801 - S.O.1 Joštov...'!J35</f>
        <v>0</v>
      </c>
      <c r="AY55" s="123">
        <f>'ALFA-37801 - S.O.1 Joštov...'!J36</f>
        <v>0</v>
      </c>
      <c r="AZ55" s="123">
        <f>'ALFA-37801 - S.O.1 Joštov...'!F33</f>
        <v>0</v>
      </c>
      <c r="BA55" s="123">
        <f>'ALFA-37801 - S.O.1 Joštov...'!F34</f>
        <v>0</v>
      </c>
      <c r="BB55" s="123">
        <f>'ALFA-37801 - S.O.1 Joštov...'!F35</f>
        <v>0</v>
      </c>
      <c r="BC55" s="123">
        <f>'ALFA-37801 - S.O.1 Joštov...'!F36</f>
        <v>0</v>
      </c>
      <c r="BD55" s="125">
        <f>'ALFA-37801 - S.O.1 Joštov...'!F37</f>
        <v>0</v>
      </c>
      <c r="BE55" s="7"/>
      <c r="BT55" s="126" t="s">
        <v>82</v>
      </c>
      <c r="BV55" s="126" t="s">
        <v>76</v>
      </c>
      <c r="BW55" s="126" t="s">
        <v>83</v>
      </c>
      <c r="BX55" s="126" t="s">
        <v>5</v>
      </c>
      <c r="CL55" s="126" t="s">
        <v>19</v>
      </c>
      <c r="CM55" s="126" t="s">
        <v>84</v>
      </c>
    </row>
    <row r="56" s="7" customFormat="1" ht="24.75" customHeight="1">
      <c r="A56" s="114" t="s">
        <v>78</v>
      </c>
      <c r="B56" s="115"/>
      <c r="C56" s="116"/>
      <c r="D56" s="117" t="s">
        <v>85</v>
      </c>
      <c r="E56" s="117"/>
      <c r="F56" s="117"/>
      <c r="G56" s="117"/>
      <c r="H56" s="117"/>
      <c r="I56" s="118"/>
      <c r="J56" s="117" t="s">
        <v>86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'ALFA-37802 - S.O.1 Joštov...'!J30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81</v>
      </c>
      <c r="AR56" s="121"/>
      <c r="AS56" s="122">
        <v>0</v>
      </c>
      <c r="AT56" s="123">
        <f>ROUND(SUM(AV56:AW56),2)</f>
        <v>0</v>
      </c>
      <c r="AU56" s="124">
        <f>'ALFA-37802 - S.O.1 Joštov...'!P81</f>
        <v>0</v>
      </c>
      <c r="AV56" s="123">
        <f>'ALFA-37802 - S.O.1 Joštov...'!J33</f>
        <v>0</v>
      </c>
      <c r="AW56" s="123">
        <f>'ALFA-37802 - S.O.1 Joštov...'!J34</f>
        <v>0</v>
      </c>
      <c r="AX56" s="123">
        <f>'ALFA-37802 - S.O.1 Joštov...'!J35</f>
        <v>0</v>
      </c>
      <c r="AY56" s="123">
        <f>'ALFA-37802 - S.O.1 Joštov...'!J36</f>
        <v>0</v>
      </c>
      <c r="AZ56" s="123">
        <f>'ALFA-37802 - S.O.1 Joštov...'!F33</f>
        <v>0</v>
      </c>
      <c r="BA56" s="123">
        <f>'ALFA-37802 - S.O.1 Joštov...'!F34</f>
        <v>0</v>
      </c>
      <c r="BB56" s="123">
        <f>'ALFA-37802 - S.O.1 Joštov...'!F35</f>
        <v>0</v>
      </c>
      <c r="BC56" s="123">
        <f>'ALFA-37802 - S.O.1 Joštov...'!F36</f>
        <v>0</v>
      </c>
      <c r="BD56" s="125">
        <f>'ALFA-37802 - S.O.1 Joštov...'!F37</f>
        <v>0</v>
      </c>
      <c r="BE56" s="7"/>
      <c r="BT56" s="126" t="s">
        <v>82</v>
      </c>
      <c r="BV56" s="126" t="s">
        <v>76</v>
      </c>
      <c r="BW56" s="126" t="s">
        <v>87</v>
      </c>
      <c r="BX56" s="126" t="s">
        <v>5</v>
      </c>
      <c r="CL56" s="126" t="s">
        <v>19</v>
      </c>
      <c r="CM56" s="126" t="s">
        <v>84</v>
      </c>
    </row>
    <row r="57" s="7" customFormat="1" ht="24.75" customHeight="1">
      <c r="A57" s="114" t="s">
        <v>78</v>
      </c>
      <c r="B57" s="115"/>
      <c r="C57" s="116"/>
      <c r="D57" s="117" t="s">
        <v>88</v>
      </c>
      <c r="E57" s="117"/>
      <c r="F57" s="117"/>
      <c r="G57" s="117"/>
      <c r="H57" s="117"/>
      <c r="I57" s="118"/>
      <c r="J57" s="117" t="s">
        <v>89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'ALFA-37803 - S.O.1 Joštov...'!J30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81</v>
      </c>
      <c r="AR57" s="121"/>
      <c r="AS57" s="122">
        <v>0</v>
      </c>
      <c r="AT57" s="123">
        <f>ROUND(SUM(AV57:AW57),2)</f>
        <v>0</v>
      </c>
      <c r="AU57" s="124">
        <f>'ALFA-37803 - S.O.1 Joštov...'!P81</f>
        <v>0</v>
      </c>
      <c r="AV57" s="123">
        <f>'ALFA-37803 - S.O.1 Joštov...'!J33</f>
        <v>0</v>
      </c>
      <c r="AW57" s="123">
        <f>'ALFA-37803 - S.O.1 Joštov...'!J34</f>
        <v>0</v>
      </c>
      <c r="AX57" s="123">
        <f>'ALFA-37803 - S.O.1 Joštov...'!J35</f>
        <v>0</v>
      </c>
      <c r="AY57" s="123">
        <f>'ALFA-37803 - S.O.1 Joštov...'!J36</f>
        <v>0</v>
      </c>
      <c r="AZ57" s="123">
        <f>'ALFA-37803 - S.O.1 Joštov...'!F33</f>
        <v>0</v>
      </c>
      <c r="BA57" s="123">
        <f>'ALFA-37803 - S.O.1 Joštov...'!F34</f>
        <v>0</v>
      </c>
      <c r="BB57" s="123">
        <f>'ALFA-37803 - S.O.1 Joštov...'!F35</f>
        <v>0</v>
      </c>
      <c r="BC57" s="123">
        <f>'ALFA-37803 - S.O.1 Joštov...'!F36</f>
        <v>0</v>
      </c>
      <c r="BD57" s="125">
        <f>'ALFA-37803 - S.O.1 Joštov...'!F37</f>
        <v>0</v>
      </c>
      <c r="BE57" s="7"/>
      <c r="BT57" s="126" t="s">
        <v>82</v>
      </c>
      <c r="BV57" s="126" t="s">
        <v>76</v>
      </c>
      <c r="BW57" s="126" t="s">
        <v>90</v>
      </c>
      <c r="BX57" s="126" t="s">
        <v>5</v>
      </c>
      <c r="CL57" s="126" t="s">
        <v>19</v>
      </c>
      <c r="CM57" s="126" t="s">
        <v>84</v>
      </c>
    </row>
    <row r="58" s="7" customFormat="1" ht="24.75" customHeight="1">
      <c r="A58" s="114" t="s">
        <v>78</v>
      </c>
      <c r="B58" s="115"/>
      <c r="C58" s="116"/>
      <c r="D58" s="117" t="s">
        <v>91</v>
      </c>
      <c r="E58" s="117"/>
      <c r="F58" s="117"/>
      <c r="G58" s="117"/>
      <c r="H58" s="117"/>
      <c r="I58" s="118"/>
      <c r="J58" s="117" t="s">
        <v>92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'ALFA-37804 - S.O.1 Joštov...'!J30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93</v>
      </c>
      <c r="AR58" s="121"/>
      <c r="AS58" s="127">
        <v>0</v>
      </c>
      <c r="AT58" s="128">
        <f>ROUND(SUM(AV58:AW58),2)</f>
        <v>0</v>
      </c>
      <c r="AU58" s="129">
        <f>'ALFA-37804 - S.O.1 Joštov...'!P81</f>
        <v>0</v>
      </c>
      <c r="AV58" s="128">
        <f>'ALFA-37804 - S.O.1 Joštov...'!J33</f>
        <v>0</v>
      </c>
      <c r="AW58" s="128">
        <f>'ALFA-37804 - S.O.1 Joštov...'!J34</f>
        <v>0</v>
      </c>
      <c r="AX58" s="128">
        <f>'ALFA-37804 - S.O.1 Joštov...'!J35</f>
        <v>0</v>
      </c>
      <c r="AY58" s="128">
        <f>'ALFA-37804 - S.O.1 Joštov...'!J36</f>
        <v>0</v>
      </c>
      <c r="AZ58" s="128">
        <f>'ALFA-37804 - S.O.1 Joštov...'!F33</f>
        <v>0</v>
      </c>
      <c r="BA58" s="128">
        <f>'ALFA-37804 - S.O.1 Joštov...'!F34</f>
        <v>0</v>
      </c>
      <c r="BB58" s="128">
        <f>'ALFA-37804 - S.O.1 Joštov...'!F35</f>
        <v>0</v>
      </c>
      <c r="BC58" s="128">
        <f>'ALFA-37804 - S.O.1 Joštov...'!F36</f>
        <v>0</v>
      </c>
      <c r="BD58" s="130">
        <f>'ALFA-37804 - S.O.1 Joštov...'!F37</f>
        <v>0</v>
      </c>
      <c r="BE58" s="7"/>
      <c r="BT58" s="126" t="s">
        <v>82</v>
      </c>
      <c r="BV58" s="126" t="s">
        <v>76</v>
      </c>
      <c r="BW58" s="126" t="s">
        <v>94</v>
      </c>
      <c r="BX58" s="126" t="s">
        <v>5</v>
      </c>
      <c r="CL58" s="126" t="s">
        <v>19</v>
      </c>
      <c r="CM58" s="126" t="s">
        <v>84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PG4j2CpgV+1a/ib+x7KwLqhYKPez9NHCnLOekxvC0xNPEpFeAsLFDDURW+Qa9zwcoZDm339jls1DKW4RerMOpQ==" hashValue="j8GnAHpt9UWYMYEgaFjzlwoSKtdFJvlCOPl/anfzum/NjnyxTTIZ21SUqPlfjifWduWKPGVQ3Vw21cdtvba5z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LFA-37801 - S.O.1 Joštov...'!C2" display="/"/>
    <hyperlink ref="A56" location="'ALFA-37802 - S.O.1 Joštov...'!C2" display="/"/>
    <hyperlink ref="A57" location="'ALFA-37803 - S.O.1 Joštov...'!C2" display="/"/>
    <hyperlink ref="A58" location="'ALFA-37804 - S.O.1 Još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  <c r="AZ2" s="131" t="s">
        <v>95</v>
      </c>
      <c r="BA2" s="131" t="s">
        <v>95</v>
      </c>
      <c r="BB2" s="131" t="s">
        <v>28</v>
      </c>
      <c r="BC2" s="131" t="s">
        <v>96</v>
      </c>
      <c r="BD2" s="13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  <c r="AZ3" s="131" t="s">
        <v>97</v>
      </c>
      <c r="BA3" s="131" t="s">
        <v>97</v>
      </c>
      <c r="BB3" s="131" t="s">
        <v>28</v>
      </c>
      <c r="BC3" s="131" t="s">
        <v>98</v>
      </c>
      <c r="BD3" s="131" t="s">
        <v>84</v>
      </c>
    </row>
    <row r="4" s="1" customFormat="1" ht="24.96" customHeight="1">
      <c r="B4" s="23"/>
      <c r="D4" s="134" t="s">
        <v>99</v>
      </c>
      <c r="L4" s="23"/>
      <c r="M4" s="135" t="s">
        <v>10</v>
      </c>
      <c r="AT4" s="20" t="s">
        <v>4</v>
      </c>
      <c r="AZ4" s="131" t="s">
        <v>100</v>
      </c>
      <c r="BA4" s="131" t="s">
        <v>100</v>
      </c>
      <c r="BB4" s="131" t="s">
        <v>28</v>
      </c>
      <c r="BC4" s="131" t="s">
        <v>101</v>
      </c>
      <c r="BD4" s="131" t="s">
        <v>84</v>
      </c>
    </row>
    <row r="5" s="1" customFormat="1" ht="6.96" customHeight="1">
      <c r="B5" s="23"/>
      <c r="L5" s="23"/>
      <c r="AZ5" s="131" t="s">
        <v>102</v>
      </c>
      <c r="BA5" s="131" t="s">
        <v>102</v>
      </c>
      <c r="BB5" s="131" t="s">
        <v>28</v>
      </c>
      <c r="BC5" s="131" t="s">
        <v>103</v>
      </c>
      <c r="BD5" s="131" t="s">
        <v>84</v>
      </c>
    </row>
    <row r="6" s="1" customFormat="1" ht="12" customHeight="1">
      <c r="B6" s="23"/>
      <c r="D6" s="136" t="s">
        <v>16</v>
      </c>
      <c r="L6" s="23"/>
      <c r="AZ6" s="131" t="s">
        <v>104</v>
      </c>
      <c r="BA6" s="131" t="s">
        <v>104</v>
      </c>
      <c r="BB6" s="131" t="s">
        <v>28</v>
      </c>
      <c r="BC6" s="131" t="s">
        <v>105</v>
      </c>
      <c r="BD6" s="131" t="s">
        <v>84</v>
      </c>
    </row>
    <row r="7" s="1" customFormat="1" ht="26.25" customHeight="1">
      <c r="B7" s="23"/>
      <c r="E7" s="137" t="str">
        <f>'Rekapitulace stavby'!K6</f>
        <v>Joštova 3 - Rekonstr. částí soc. zařízení v budovách Magistrátu města Jihlavy Joštova 3, Hluboká 8,Tyršova 18, Jihlava</v>
      </c>
      <c r="F7" s="136"/>
      <c r="G7" s="136"/>
      <c r="H7" s="136"/>
      <c r="L7" s="23"/>
      <c r="AZ7" s="131" t="s">
        <v>106</v>
      </c>
      <c r="BA7" s="131" t="s">
        <v>106</v>
      </c>
      <c r="BB7" s="131" t="s">
        <v>28</v>
      </c>
      <c r="BC7" s="131" t="s">
        <v>107</v>
      </c>
      <c r="BD7" s="131" t="s">
        <v>84</v>
      </c>
    </row>
    <row r="8" s="2" customFormat="1" ht="12" customHeight="1">
      <c r="A8" s="41"/>
      <c r="B8" s="47"/>
      <c r="C8" s="41"/>
      <c r="D8" s="136" t="s">
        <v>108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109</v>
      </c>
      <c r="BA8" s="131" t="s">
        <v>109</v>
      </c>
      <c r="BB8" s="131" t="s">
        <v>28</v>
      </c>
      <c r="BC8" s="131" t="s">
        <v>110</v>
      </c>
      <c r="BD8" s="131" t="s">
        <v>84</v>
      </c>
    </row>
    <row r="9" s="2" customFormat="1" ht="16.5" customHeight="1">
      <c r="A9" s="41"/>
      <c r="B9" s="47"/>
      <c r="C9" s="41"/>
      <c r="D9" s="41"/>
      <c r="E9" s="139" t="s">
        <v>111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112</v>
      </c>
      <c r="BA9" s="131" t="s">
        <v>112</v>
      </c>
      <c r="BB9" s="131" t="s">
        <v>28</v>
      </c>
      <c r="BC9" s="131" t="s">
        <v>113</v>
      </c>
      <c r="BD9" s="131" t="s">
        <v>84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114</v>
      </c>
      <c r="BA10" s="131" t="s">
        <v>114</v>
      </c>
      <c r="BB10" s="131" t="s">
        <v>28</v>
      </c>
      <c r="BC10" s="131" t="s">
        <v>115</v>
      </c>
      <c r="BD10" s="131" t="s">
        <v>84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116</v>
      </c>
      <c r="BA11" s="131" t="s">
        <v>116</v>
      </c>
      <c r="BB11" s="131" t="s">
        <v>28</v>
      </c>
      <c r="BC11" s="131" t="s">
        <v>117</v>
      </c>
      <c r="BD11" s="131" t="s">
        <v>84</v>
      </c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16. 6. 2025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31" t="s">
        <v>118</v>
      </c>
      <c r="BA12" s="131" t="s">
        <v>118</v>
      </c>
      <c r="BB12" s="131" t="s">
        <v>28</v>
      </c>
      <c r="BC12" s="131" t="s">
        <v>119</v>
      </c>
      <c r="BD12" s="131" t="s">
        <v>84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31" t="s">
        <v>120</v>
      </c>
      <c r="BA13" s="131" t="s">
        <v>120</v>
      </c>
      <c r="BB13" s="131" t="s">
        <v>28</v>
      </c>
      <c r="BC13" s="131" t="s">
        <v>121</v>
      </c>
      <c r="BD13" s="131" t="s">
        <v>84</v>
      </c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31" t="s">
        <v>122</v>
      </c>
      <c r="BA14" s="131" t="s">
        <v>122</v>
      </c>
      <c r="BB14" s="131" t="s">
        <v>28</v>
      </c>
      <c r="BC14" s="131" t="s">
        <v>123</v>
      </c>
      <c r="BD14" s="131" t="s">
        <v>84</v>
      </c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31" t="s">
        <v>124</v>
      </c>
      <c r="BA15" s="131" t="s">
        <v>124</v>
      </c>
      <c r="BB15" s="131" t="s">
        <v>28</v>
      </c>
      <c r="BC15" s="131" t="s">
        <v>125</v>
      </c>
      <c r="BD15" s="131" t="s">
        <v>84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31" t="s">
        <v>126</v>
      </c>
      <c r="BA16" s="131" t="s">
        <v>126</v>
      </c>
      <c r="BB16" s="131" t="s">
        <v>28</v>
      </c>
      <c r="BC16" s="131" t="s">
        <v>127</v>
      </c>
      <c r="BD16" s="131" t="s">
        <v>84</v>
      </c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31" t="s">
        <v>128</v>
      </c>
      <c r="BA17" s="131" t="s">
        <v>128</v>
      </c>
      <c r="BB17" s="131" t="s">
        <v>28</v>
      </c>
      <c r="BC17" s="131" t="s">
        <v>129</v>
      </c>
      <c r="BD17" s="131" t="s">
        <v>84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31" t="s">
        <v>130</v>
      </c>
      <c r="BA18" s="131" t="s">
        <v>130</v>
      </c>
      <c r="BB18" s="131" t="s">
        <v>28</v>
      </c>
      <c r="BC18" s="131" t="s">
        <v>131</v>
      </c>
      <c r="BD18" s="131" t="s">
        <v>84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31" t="s">
        <v>132</v>
      </c>
      <c r="BA19" s="131" t="s">
        <v>132</v>
      </c>
      <c r="BB19" s="131" t="s">
        <v>28</v>
      </c>
      <c r="BC19" s="131" t="s">
        <v>133</v>
      </c>
      <c r="BD19" s="131" t="s">
        <v>84</v>
      </c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131" t="s">
        <v>134</v>
      </c>
      <c r="BA20" s="131" t="s">
        <v>134</v>
      </c>
      <c r="BB20" s="131" t="s">
        <v>28</v>
      </c>
      <c r="BC20" s="131" t="s">
        <v>135</v>
      </c>
      <c r="BD20" s="131" t="s">
        <v>84</v>
      </c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131" t="s">
        <v>136</v>
      </c>
      <c r="BA21" s="131" t="s">
        <v>136</v>
      </c>
      <c r="BB21" s="131" t="s">
        <v>28</v>
      </c>
      <c r="BC21" s="131" t="s">
        <v>137</v>
      </c>
      <c r="BD21" s="131" t="s">
        <v>84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131" t="s">
        <v>138</v>
      </c>
      <c r="BA22" s="131" t="s">
        <v>138</v>
      </c>
      <c r="BB22" s="131" t="s">
        <v>28</v>
      </c>
      <c r="BC22" s="131" t="s">
        <v>139</v>
      </c>
      <c r="BD22" s="131" t="s">
        <v>84</v>
      </c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131" t="s">
        <v>140</v>
      </c>
      <c r="BA23" s="131" t="s">
        <v>140</v>
      </c>
      <c r="BB23" s="131" t="s">
        <v>28</v>
      </c>
      <c r="BC23" s="131" t="s">
        <v>141</v>
      </c>
      <c r="BD23" s="131" t="s">
        <v>84</v>
      </c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131" t="s">
        <v>142</v>
      </c>
      <c r="BA24" s="131" t="s">
        <v>142</v>
      </c>
      <c r="BB24" s="131" t="s">
        <v>28</v>
      </c>
      <c r="BC24" s="131" t="s">
        <v>143</v>
      </c>
      <c r="BD24" s="131" t="s">
        <v>84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131" t="s">
        <v>144</v>
      </c>
      <c r="BA25" s="131" t="s">
        <v>144</v>
      </c>
      <c r="BB25" s="131" t="s">
        <v>28</v>
      </c>
      <c r="BC25" s="131" t="s">
        <v>145</v>
      </c>
      <c r="BD25" s="131" t="s">
        <v>84</v>
      </c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131" t="s">
        <v>146</v>
      </c>
      <c r="BA26" s="131" t="s">
        <v>146</v>
      </c>
      <c r="BB26" s="131" t="s">
        <v>28</v>
      </c>
      <c r="BC26" s="131" t="s">
        <v>147</v>
      </c>
      <c r="BD26" s="131" t="s">
        <v>84</v>
      </c>
    </row>
    <row r="27" s="8" customFormat="1" ht="238.5" customHeight="1">
      <c r="A27" s="142"/>
      <c r="B27" s="143"/>
      <c r="C27" s="142"/>
      <c r="D27" s="142"/>
      <c r="E27" s="144" t="s">
        <v>148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Z27" s="146" t="s">
        <v>149</v>
      </c>
      <c r="BA27" s="146" t="s">
        <v>149</v>
      </c>
      <c r="BB27" s="146" t="s">
        <v>28</v>
      </c>
      <c r="BC27" s="146" t="s">
        <v>150</v>
      </c>
      <c r="BD27" s="146" t="s">
        <v>84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131" t="s">
        <v>151</v>
      </c>
      <c r="BA28" s="131" t="s">
        <v>151</v>
      </c>
      <c r="BB28" s="131" t="s">
        <v>28</v>
      </c>
      <c r="BC28" s="131" t="s">
        <v>152</v>
      </c>
      <c r="BD28" s="131" t="s">
        <v>84</v>
      </c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ROUND(J97,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ROUND((SUM(BE97:BE610)),  2)</f>
        <v>0</v>
      </c>
      <c r="G33" s="41"/>
      <c r="H33" s="41"/>
      <c r="I33" s="153">
        <v>0.20999999999999999</v>
      </c>
      <c r="J33" s="152">
        <f>ROUND(((SUM(BE97:BE610))*I33),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ROUND((SUM(BF97:BF610)),  2)</f>
        <v>0</v>
      </c>
      <c r="G34" s="41"/>
      <c r="H34" s="41"/>
      <c r="I34" s="153">
        <v>0.12</v>
      </c>
      <c r="J34" s="152">
        <f>ROUND(((SUM(BF97:BF610))*I34),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ROUND((SUM(BG97:BG610)),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ROUND((SUM(BH97:BH610)),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ROUND((SUM(BI97:BI610)),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153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5" t="str">
        <f>E7</f>
        <v>Joštova 3 - Rekonstr. částí soc. zařízení v budovách Magistrátu města Jihlavy Joštova 3, Hluboká 8,Tyršova 18,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108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ALFA-37801 - S.O.1 Joštova 3 - D.1.1 - stavební část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Joštova 3, Jihlava</v>
      </c>
      <c r="G52" s="43"/>
      <c r="H52" s="43"/>
      <c r="I52" s="35" t="s">
        <v>24</v>
      </c>
      <c r="J52" s="75" t="str">
        <f>IF(J12="","",J12)</f>
        <v>16. 6. 2025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>Statutární město Jihlava</v>
      </c>
      <c r="G54" s="43"/>
      <c r="H54" s="43"/>
      <c r="I54" s="35" t="s">
        <v>33</v>
      </c>
      <c r="J54" s="39" t="str">
        <f>E21</f>
        <v>Atelier Alfa, spol. s r.o., Jihlava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154</v>
      </c>
      <c r="D57" s="167"/>
      <c r="E57" s="167"/>
      <c r="F57" s="167"/>
      <c r="G57" s="167"/>
      <c r="H57" s="167"/>
      <c r="I57" s="167"/>
      <c r="J57" s="168" t="s">
        <v>155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J97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156</v>
      </c>
    </row>
    <row r="60" s="9" customFormat="1" ht="24.96" customHeight="1">
      <c r="A60" s="9"/>
      <c r="B60" s="170"/>
      <c r="C60" s="171"/>
      <c r="D60" s="172" t="s">
        <v>157</v>
      </c>
      <c r="E60" s="173"/>
      <c r="F60" s="173"/>
      <c r="G60" s="173"/>
      <c r="H60" s="173"/>
      <c r="I60" s="173"/>
      <c r="J60" s="174">
        <f>J98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158</v>
      </c>
      <c r="E61" s="179"/>
      <c r="F61" s="179"/>
      <c r="G61" s="179"/>
      <c r="H61" s="179"/>
      <c r="I61" s="179"/>
      <c r="J61" s="180">
        <f>J99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159</v>
      </c>
      <c r="E62" s="179"/>
      <c r="F62" s="179"/>
      <c r="G62" s="179"/>
      <c r="H62" s="179"/>
      <c r="I62" s="179"/>
      <c r="J62" s="180">
        <f>J137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160</v>
      </c>
      <c r="E63" s="179"/>
      <c r="F63" s="179"/>
      <c r="G63" s="179"/>
      <c r="H63" s="179"/>
      <c r="I63" s="179"/>
      <c r="J63" s="180">
        <f>J178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161</v>
      </c>
      <c r="E64" s="179"/>
      <c r="F64" s="179"/>
      <c r="G64" s="179"/>
      <c r="H64" s="179"/>
      <c r="I64" s="179"/>
      <c r="J64" s="180">
        <f>J244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162</v>
      </c>
      <c r="E65" s="179"/>
      <c r="F65" s="179"/>
      <c r="G65" s="179"/>
      <c r="H65" s="179"/>
      <c r="I65" s="179"/>
      <c r="J65" s="180">
        <f>J250</f>
        <v>0</v>
      </c>
      <c r="K65" s="177"/>
      <c r="L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6"/>
      <c r="C66" s="177"/>
      <c r="D66" s="178" t="s">
        <v>163</v>
      </c>
      <c r="E66" s="179"/>
      <c r="F66" s="179"/>
      <c r="G66" s="179"/>
      <c r="H66" s="179"/>
      <c r="I66" s="179"/>
      <c r="J66" s="180">
        <f>J254</f>
        <v>0</v>
      </c>
      <c r="K66" s="177"/>
      <c r="L66" s="18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6"/>
      <c r="C67" s="177"/>
      <c r="D67" s="178" t="s">
        <v>164</v>
      </c>
      <c r="E67" s="179"/>
      <c r="F67" s="179"/>
      <c r="G67" s="179"/>
      <c r="H67" s="179"/>
      <c r="I67" s="179"/>
      <c r="J67" s="180">
        <f>J345</f>
        <v>0</v>
      </c>
      <c r="K67" s="177"/>
      <c r="L67" s="18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6"/>
      <c r="C68" s="177"/>
      <c r="D68" s="178" t="s">
        <v>165</v>
      </c>
      <c r="E68" s="179"/>
      <c r="F68" s="179"/>
      <c r="G68" s="179"/>
      <c r="H68" s="179"/>
      <c r="I68" s="179"/>
      <c r="J68" s="180">
        <f>J356</f>
        <v>0</v>
      </c>
      <c r="K68" s="177"/>
      <c r="L68" s="18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0"/>
      <c r="C69" s="171"/>
      <c r="D69" s="172" t="s">
        <v>166</v>
      </c>
      <c r="E69" s="173"/>
      <c r="F69" s="173"/>
      <c r="G69" s="173"/>
      <c r="H69" s="173"/>
      <c r="I69" s="173"/>
      <c r="J69" s="174">
        <f>J359</f>
        <v>0</v>
      </c>
      <c r="K69" s="171"/>
      <c r="L69" s="17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6"/>
      <c r="C70" s="177"/>
      <c r="D70" s="178" t="s">
        <v>167</v>
      </c>
      <c r="E70" s="179"/>
      <c r="F70" s="179"/>
      <c r="G70" s="179"/>
      <c r="H70" s="179"/>
      <c r="I70" s="179"/>
      <c r="J70" s="180">
        <f>J360</f>
        <v>0</v>
      </c>
      <c r="K70" s="177"/>
      <c r="L70" s="18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6"/>
      <c r="C71" s="177"/>
      <c r="D71" s="178" t="s">
        <v>168</v>
      </c>
      <c r="E71" s="179"/>
      <c r="F71" s="179"/>
      <c r="G71" s="179"/>
      <c r="H71" s="179"/>
      <c r="I71" s="179"/>
      <c r="J71" s="180">
        <f>J388</f>
        <v>0</v>
      </c>
      <c r="K71" s="177"/>
      <c r="L71" s="18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6"/>
      <c r="C72" s="177"/>
      <c r="D72" s="178" t="s">
        <v>169</v>
      </c>
      <c r="E72" s="179"/>
      <c r="F72" s="179"/>
      <c r="G72" s="179"/>
      <c r="H72" s="179"/>
      <c r="I72" s="179"/>
      <c r="J72" s="180">
        <f>J424</f>
        <v>0</v>
      </c>
      <c r="K72" s="177"/>
      <c r="L72" s="18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6"/>
      <c r="C73" s="177"/>
      <c r="D73" s="178" t="s">
        <v>170</v>
      </c>
      <c r="E73" s="179"/>
      <c r="F73" s="179"/>
      <c r="G73" s="179"/>
      <c r="H73" s="179"/>
      <c r="I73" s="179"/>
      <c r="J73" s="180">
        <f>J448</f>
        <v>0</v>
      </c>
      <c r="K73" s="177"/>
      <c r="L73" s="18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6"/>
      <c r="C74" s="177"/>
      <c r="D74" s="178" t="s">
        <v>171</v>
      </c>
      <c r="E74" s="179"/>
      <c r="F74" s="179"/>
      <c r="G74" s="179"/>
      <c r="H74" s="179"/>
      <c r="I74" s="179"/>
      <c r="J74" s="180">
        <f>J495</f>
        <v>0</v>
      </c>
      <c r="K74" s="177"/>
      <c r="L74" s="18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6"/>
      <c r="C75" s="177"/>
      <c r="D75" s="178" t="s">
        <v>172</v>
      </c>
      <c r="E75" s="179"/>
      <c r="F75" s="179"/>
      <c r="G75" s="179"/>
      <c r="H75" s="179"/>
      <c r="I75" s="179"/>
      <c r="J75" s="180">
        <f>J508</f>
        <v>0</v>
      </c>
      <c r="K75" s="177"/>
      <c r="L75" s="18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6"/>
      <c r="C76" s="177"/>
      <c r="D76" s="178" t="s">
        <v>173</v>
      </c>
      <c r="E76" s="179"/>
      <c r="F76" s="179"/>
      <c r="G76" s="179"/>
      <c r="H76" s="179"/>
      <c r="I76" s="179"/>
      <c r="J76" s="180">
        <f>J565</f>
        <v>0</v>
      </c>
      <c r="K76" s="177"/>
      <c r="L76" s="18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6"/>
      <c r="C77" s="177"/>
      <c r="D77" s="178" t="s">
        <v>174</v>
      </c>
      <c r="E77" s="179"/>
      <c r="F77" s="179"/>
      <c r="G77" s="179"/>
      <c r="H77" s="179"/>
      <c r="I77" s="179"/>
      <c r="J77" s="180">
        <f>J586</f>
        <v>0</v>
      </c>
      <c r="K77" s="177"/>
      <c r="L77" s="18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3" s="2" customFormat="1" ht="6.96" customHeight="1">
      <c r="A83" s="41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4.96" customHeight="1">
      <c r="A84" s="41"/>
      <c r="B84" s="42"/>
      <c r="C84" s="26" t="s">
        <v>175</v>
      </c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16</v>
      </c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6.25" customHeight="1">
      <c r="A87" s="41"/>
      <c r="B87" s="42"/>
      <c r="C87" s="43"/>
      <c r="D87" s="43"/>
      <c r="E87" s="165" t="str">
        <f>E7</f>
        <v>Joštova 3 - Rekonstr. částí soc. zařízení v budovách Magistrátu města Jihlavy Joštova 3, Hluboká 8,Tyršova 18, Jihlava</v>
      </c>
      <c r="F87" s="35"/>
      <c r="G87" s="35"/>
      <c r="H87" s="35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108</v>
      </c>
      <c r="D88" s="43"/>
      <c r="E88" s="43"/>
      <c r="F88" s="43"/>
      <c r="G88" s="43"/>
      <c r="H88" s="43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E9</f>
        <v>ALFA-37801 - S.O.1 Joštova 3 - D.1.1 - stavební část</v>
      </c>
      <c r="F89" s="43"/>
      <c r="G89" s="43"/>
      <c r="H89" s="43"/>
      <c r="I89" s="43"/>
      <c r="J89" s="43"/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22</v>
      </c>
      <c r="D91" s="43"/>
      <c r="E91" s="43"/>
      <c r="F91" s="30" t="str">
        <f>F12</f>
        <v>Joštova 3, Jihlava</v>
      </c>
      <c r="G91" s="43"/>
      <c r="H91" s="43"/>
      <c r="I91" s="35" t="s">
        <v>24</v>
      </c>
      <c r="J91" s="75" t="str">
        <f>IF(J12="","",J12)</f>
        <v>16. 6. 2025</v>
      </c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25.65" customHeight="1">
      <c r="A93" s="41"/>
      <c r="B93" s="42"/>
      <c r="C93" s="35" t="s">
        <v>26</v>
      </c>
      <c r="D93" s="43"/>
      <c r="E93" s="43"/>
      <c r="F93" s="30" t="str">
        <f>E15</f>
        <v>Statutární město Jihlava</v>
      </c>
      <c r="G93" s="43"/>
      <c r="H93" s="43"/>
      <c r="I93" s="35" t="s">
        <v>33</v>
      </c>
      <c r="J93" s="39" t="str">
        <f>E21</f>
        <v>Atelier Alfa, spol. s r.o., Jihlava</v>
      </c>
      <c r="K93" s="43"/>
      <c r="L93" s="13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31</v>
      </c>
      <c r="D94" s="43"/>
      <c r="E94" s="43"/>
      <c r="F94" s="30" t="str">
        <f>IF(E18="","",E18)</f>
        <v>Vyplň údaj</v>
      </c>
      <c r="G94" s="43"/>
      <c r="H94" s="43"/>
      <c r="I94" s="35" t="s">
        <v>36</v>
      </c>
      <c r="J94" s="39" t="str">
        <f>E24</f>
        <v xml:space="preserve"> </v>
      </c>
      <c r="K94" s="43"/>
      <c r="L94" s="13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82"/>
      <c r="B96" s="183"/>
      <c r="C96" s="184" t="s">
        <v>176</v>
      </c>
      <c r="D96" s="185" t="s">
        <v>59</v>
      </c>
      <c r="E96" s="185" t="s">
        <v>55</v>
      </c>
      <c r="F96" s="185" t="s">
        <v>56</v>
      </c>
      <c r="G96" s="185" t="s">
        <v>177</v>
      </c>
      <c r="H96" s="185" t="s">
        <v>178</v>
      </c>
      <c r="I96" s="185" t="s">
        <v>179</v>
      </c>
      <c r="J96" s="185" t="s">
        <v>155</v>
      </c>
      <c r="K96" s="186" t="s">
        <v>180</v>
      </c>
      <c r="L96" s="187"/>
      <c r="M96" s="95" t="s">
        <v>28</v>
      </c>
      <c r="N96" s="96" t="s">
        <v>44</v>
      </c>
      <c r="O96" s="96" t="s">
        <v>181</v>
      </c>
      <c r="P96" s="96" t="s">
        <v>182</v>
      </c>
      <c r="Q96" s="96" t="s">
        <v>183</v>
      </c>
      <c r="R96" s="96" t="s">
        <v>184</v>
      </c>
      <c r="S96" s="96" t="s">
        <v>185</v>
      </c>
      <c r="T96" s="97" t="s">
        <v>186</v>
      </c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</row>
    <row r="97" s="2" customFormat="1" ht="22.8" customHeight="1">
      <c r="A97" s="41"/>
      <c r="B97" s="42"/>
      <c r="C97" s="102" t="s">
        <v>187</v>
      </c>
      <c r="D97" s="43"/>
      <c r="E97" s="43"/>
      <c r="F97" s="43"/>
      <c r="G97" s="43"/>
      <c r="H97" s="43"/>
      <c r="I97" s="43"/>
      <c r="J97" s="188">
        <f>BK97</f>
        <v>0</v>
      </c>
      <c r="K97" s="43"/>
      <c r="L97" s="47"/>
      <c r="M97" s="98"/>
      <c r="N97" s="189"/>
      <c r="O97" s="99"/>
      <c r="P97" s="190">
        <f>P98+P359</f>
        <v>0</v>
      </c>
      <c r="Q97" s="99"/>
      <c r="R97" s="190">
        <f>R98+R359</f>
        <v>4.0213547800000002</v>
      </c>
      <c r="S97" s="99"/>
      <c r="T97" s="191">
        <f>T98+T359</f>
        <v>3.4175512500000003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73</v>
      </c>
      <c r="AU97" s="20" t="s">
        <v>156</v>
      </c>
      <c r="BK97" s="192">
        <f>BK98+BK359</f>
        <v>0</v>
      </c>
    </row>
    <row r="98" s="12" customFormat="1" ht="25.92" customHeight="1">
      <c r="A98" s="12"/>
      <c r="B98" s="193"/>
      <c r="C98" s="194"/>
      <c r="D98" s="195" t="s">
        <v>73</v>
      </c>
      <c r="E98" s="196" t="s">
        <v>188</v>
      </c>
      <c r="F98" s="196" t="s">
        <v>189</v>
      </c>
      <c r="G98" s="194"/>
      <c r="H98" s="194"/>
      <c r="I98" s="197"/>
      <c r="J98" s="198">
        <f>BK98</f>
        <v>0</v>
      </c>
      <c r="K98" s="194"/>
      <c r="L98" s="199"/>
      <c r="M98" s="200"/>
      <c r="N98" s="201"/>
      <c r="O98" s="201"/>
      <c r="P98" s="202">
        <f>P99+P137+P178+P244+P250+P254+P345+P356</f>
        <v>0</v>
      </c>
      <c r="Q98" s="201"/>
      <c r="R98" s="202">
        <f>R99+R137+R178+R244+R250+R254+R345+R356</f>
        <v>2.8301274600000004</v>
      </c>
      <c r="S98" s="201"/>
      <c r="T98" s="203">
        <f>T99+T137+T178+T244+T250+T254+T345+T356</f>
        <v>3.3169780000000002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4" t="s">
        <v>82</v>
      </c>
      <c r="AT98" s="205" t="s">
        <v>73</v>
      </c>
      <c r="AU98" s="205" t="s">
        <v>74</v>
      </c>
      <c r="AY98" s="204" t="s">
        <v>190</v>
      </c>
      <c r="BK98" s="206">
        <f>BK99+BK137+BK178+BK244+BK250+BK254+BK345+BK356</f>
        <v>0</v>
      </c>
    </row>
    <row r="99" s="12" customFormat="1" ht="22.8" customHeight="1">
      <c r="A99" s="12"/>
      <c r="B99" s="193"/>
      <c r="C99" s="194"/>
      <c r="D99" s="195" t="s">
        <v>73</v>
      </c>
      <c r="E99" s="207" t="s">
        <v>141</v>
      </c>
      <c r="F99" s="207" t="s">
        <v>191</v>
      </c>
      <c r="G99" s="194"/>
      <c r="H99" s="194"/>
      <c r="I99" s="197"/>
      <c r="J99" s="208">
        <f>BK99</f>
        <v>0</v>
      </c>
      <c r="K99" s="194"/>
      <c r="L99" s="199"/>
      <c r="M99" s="200"/>
      <c r="N99" s="201"/>
      <c r="O99" s="201"/>
      <c r="P99" s="202">
        <f>SUM(P100:P136)</f>
        <v>0</v>
      </c>
      <c r="Q99" s="201"/>
      <c r="R99" s="202">
        <f>SUM(R100:R136)</f>
        <v>0.75812056000000005</v>
      </c>
      <c r="S99" s="201"/>
      <c r="T99" s="203">
        <f>SUM(T100:T136)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4" t="s">
        <v>82</v>
      </c>
      <c r="AT99" s="205" t="s">
        <v>73</v>
      </c>
      <c r="AU99" s="205" t="s">
        <v>82</v>
      </c>
      <c r="AY99" s="204" t="s">
        <v>190</v>
      </c>
      <c r="BK99" s="206">
        <f>SUM(BK100:BK136)</f>
        <v>0</v>
      </c>
    </row>
    <row r="100" s="2" customFormat="1" ht="37.8" customHeight="1">
      <c r="A100" s="41"/>
      <c r="B100" s="42"/>
      <c r="C100" s="209" t="s">
        <v>82</v>
      </c>
      <c r="D100" s="209" t="s">
        <v>192</v>
      </c>
      <c r="E100" s="210" t="s">
        <v>193</v>
      </c>
      <c r="F100" s="211" t="s">
        <v>194</v>
      </c>
      <c r="G100" s="212" t="s">
        <v>195</v>
      </c>
      <c r="H100" s="213">
        <v>0.68799999999999994</v>
      </c>
      <c r="I100" s="214"/>
      <c r="J100" s="215">
        <f>ROUND(I100*H100,2)</f>
        <v>0</v>
      </c>
      <c r="K100" s="211" t="s">
        <v>196</v>
      </c>
      <c r="L100" s="47"/>
      <c r="M100" s="216" t="s">
        <v>28</v>
      </c>
      <c r="N100" s="217" t="s">
        <v>45</v>
      </c>
      <c r="O100" s="87"/>
      <c r="P100" s="218">
        <f>O100*H100</f>
        <v>0</v>
      </c>
      <c r="Q100" s="218">
        <v>0.1605</v>
      </c>
      <c r="R100" s="218">
        <f>Q100*H100</f>
        <v>0.11042399999999999</v>
      </c>
      <c r="S100" s="218">
        <v>0</v>
      </c>
      <c r="T100" s="21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197</v>
      </c>
      <c r="AT100" s="220" t="s">
        <v>192</v>
      </c>
      <c r="AU100" s="220" t="s">
        <v>84</v>
      </c>
      <c r="AY100" s="20" t="s">
        <v>190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82</v>
      </c>
      <c r="BK100" s="221">
        <f>ROUND(I100*H100,2)</f>
        <v>0</v>
      </c>
      <c r="BL100" s="20" t="s">
        <v>197</v>
      </c>
      <c r="BM100" s="220" t="s">
        <v>198</v>
      </c>
    </row>
    <row r="101" s="2" customFormat="1">
      <c r="A101" s="41"/>
      <c r="B101" s="42"/>
      <c r="C101" s="43"/>
      <c r="D101" s="222" t="s">
        <v>199</v>
      </c>
      <c r="E101" s="43"/>
      <c r="F101" s="223" t="s">
        <v>200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199</v>
      </c>
      <c r="AU101" s="20" t="s">
        <v>84</v>
      </c>
    </row>
    <row r="102" s="13" customFormat="1">
      <c r="A102" s="13"/>
      <c r="B102" s="227"/>
      <c r="C102" s="228"/>
      <c r="D102" s="229" t="s">
        <v>201</v>
      </c>
      <c r="E102" s="230" t="s">
        <v>28</v>
      </c>
      <c r="F102" s="231" t="s">
        <v>202</v>
      </c>
      <c r="G102" s="228"/>
      <c r="H102" s="230" t="s">
        <v>28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201</v>
      </c>
      <c r="AU102" s="237" t="s">
        <v>84</v>
      </c>
      <c r="AV102" s="13" t="s">
        <v>82</v>
      </c>
      <c r="AW102" s="13" t="s">
        <v>35</v>
      </c>
      <c r="AX102" s="13" t="s">
        <v>74</v>
      </c>
      <c r="AY102" s="237" t="s">
        <v>190</v>
      </c>
    </row>
    <row r="103" s="14" customFormat="1">
      <c r="A103" s="14"/>
      <c r="B103" s="238"/>
      <c r="C103" s="239"/>
      <c r="D103" s="229" t="s">
        <v>201</v>
      </c>
      <c r="E103" s="240" t="s">
        <v>28</v>
      </c>
      <c r="F103" s="241" t="s">
        <v>203</v>
      </c>
      <c r="G103" s="239"/>
      <c r="H103" s="242">
        <v>0.68799999999999994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8" t="s">
        <v>201</v>
      </c>
      <c r="AU103" s="248" t="s">
        <v>84</v>
      </c>
      <c r="AV103" s="14" t="s">
        <v>84</v>
      </c>
      <c r="AW103" s="14" t="s">
        <v>35</v>
      </c>
      <c r="AX103" s="14" t="s">
        <v>82</v>
      </c>
      <c r="AY103" s="248" t="s">
        <v>190</v>
      </c>
    </row>
    <row r="104" s="2" customFormat="1" ht="37.8" customHeight="1">
      <c r="A104" s="41"/>
      <c r="B104" s="42"/>
      <c r="C104" s="209" t="s">
        <v>84</v>
      </c>
      <c r="D104" s="209" t="s">
        <v>192</v>
      </c>
      <c r="E104" s="210" t="s">
        <v>204</v>
      </c>
      <c r="F104" s="211" t="s">
        <v>205</v>
      </c>
      <c r="G104" s="212" t="s">
        <v>195</v>
      </c>
      <c r="H104" s="213">
        <v>2.1400000000000001</v>
      </c>
      <c r="I104" s="214"/>
      <c r="J104" s="215">
        <f>ROUND(I104*H104,2)</f>
        <v>0</v>
      </c>
      <c r="K104" s="211" t="s">
        <v>196</v>
      </c>
      <c r="L104" s="47"/>
      <c r="M104" s="216" t="s">
        <v>28</v>
      </c>
      <c r="N104" s="217" t="s">
        <v>45</v>
      </c>
      <c r="O104" s="87"/>
      <c r="P104" s="218">
        <f>O104*H104</f>
        <v>0</v>
      </c>
      <c r="Q104" s="218">
        <v>0.18670000000000001</v>
      </c>
      <c r="R104" s="218">
        <f>Q104*H104</f>
        <v>0.39953800000000006</v>
      </c>
      <c r="S104" s="218">
        <v>0</v>
      </c>
      <c r="T104" s="21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197</v>
      </c>
      <c r="AT104" s="220" t="s">
        <v>192</v>
      </c>
      <c r="AU104" s="220" t="s">
        <v>84</v>
      </c>
      <c r="AY104" s="20" t="s">
        <v>190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82</v>
      </c>
      <c r="BK104" s="221">
        <f>ROUND(I104*H104,2)</f>
        <v>0</v>
      </c>
      <c r="BL104" s="20" t="s">
        <v>197</v>
      </c>
      <c r="BM104" s="220" t="s">
        <v>206</v>
      </c>
    </row>
    <row r="105" s="2" customFormat="1">
      <c r="A105" s="41"/>
      <c r="B105" s="42"/>
      <c r="C105" s="43"/>
      <c r="D105" s="222" t="s">
        <v>199</v>
      </c>
      <c r="E105" s="43"/>
      <c r="F105" s="223" t="s">
        <v>207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199</v>
      </c>
      <c r="AU105" s="20" t="s">
        <v>84</v>
      </c>
    </row>
    <row r="106" s="13" customFormat="1">
      <c r="A106" s="13"/>
      <c r="B106" s="227"/>
      <c r="C106" s="228"/>
      <c r="D106" s="229" t="s">
        <v>201</v>
      </c>
      <c r="E106" s="230" t="s">
        <v>28</v>
      </c>
      <c r="F106" s="231" t="s">
        <v>202</v>
      </c>
      <c r="G106" s="228"/>
      <c r="H106" s="230" t="s">
        <v>28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201</v>
      </c>
      <c r="AU106" s="237" t="s">
        <v>84</v>
      </c>
      <c r="AV106" s="13" t="s">
        <v>82</v>
      </c>
      <c r="AW106" s="13" t="s">
        <v>35</v>
      </c>
      <c r="AX106" s="13" t="s">
        <v>74</v>
      </c>
      <c r="AY106" s="237" t="s">
        <v>190</v>
      </c>
    </row>
    <row r="107" s="14" customFormat="1">
      <c r="A107" s="14"/>
      <c r="B107" s="238"/>
      <c r="C107" s="239"/>
      <c r="D107" s="229" t="s">
        <v>201</v>
      </c>
      <c r="E107" s="240" t="s">
        <v>28</v>
      </c>
      <c r="F107" s="241" t="s">
        <v>208</v>
      </c>
      <c r="G107" s="239"/>
      <c r="H107" s="242">
        <v>2.1400000000000001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201</v>
      </c>
      <c r="AU107" s="248" t="s">
        <v>84</v>
      </c>
      <c r="AV107" s="14" t="s">
        <v>84</v>
      </c>
      <c r="AW107" s="14" t="s">
        <v>35</v>
      </c>
      <c r="AX107" s="14" t="s">
        <v>82</v>
      </c>
      <c r="AY107" s="248" t="s">
        <v>190</v>
      </c>
    </row>
    <row r="108" s="2" customFormat="1" ht="24.15" customHeight="1">
      <c r="A108" s="41"/>
      <c r="B108" s="42"/>
      <c r="C108" s="209" t="s">
        <v>141</v>
      </c>
      <c r="D108" s="209" t="s">
        <v>192</v>
      </c>
      <c r="E108" s="210" t="s">
        <v>209</v>
      </c>
      <c r="F108" s="211" t="s">
        <v>210</v>
      </c>
      <c r="G108" s="212" t="s">
        <v>211</v>
      </c>
      <c r="H108" s="213">
        <v>0.017000000000000001</v>
      </c>
      <c r="I108" s="214"/>
      <c r="J108" s="215">
        <f>ROUND(I108*H108,2)</f>
        <v>0</v>
      </c>
      <c r="K108" s="211" t="s">
        <v>196</v>
      </c>
      <c r="L108" s="47"/>
      <c r="M108" s="216" t="s">
        <v>28</v>
      </c>
      <c r="N108" s="217" t="s">
        <v>45</v>
      </c>
      <c r="O108" s="87"/>
      <c r="P108" s="218">
        <f>O108*H108</f>
        <v>0</v>
      </c>
      <c r="Q108" s="218">
        <v>2.3010199999999998</v>
      </c>
      <c r="R108" s="218">
        <f>Q108*H108</f>
        <v>0.03911734</v>
      </c>
      <c r="S108" s="218">
        <v>0</v>
      </c>
      <c r="T108" s="219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0" t="s">
        <v>197</v>
      </c>
      <c r="AT108" s="220" t="s">
        <v>192</v>
      </c>
      <c r="AU108" s="220" t="s">
        <v>84</v>
      </c>
      <c r="AY108" s="20" t="s">
        <v>190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0" t="s">
        <v>82</v>
      </c>
      <c r="BK108" s="221">
        <f>ROUND(I108*H108,2)</f>
        <v>0</v>
      </c>
      <c r="BL108" s="20" t="s">
        <v>197</v>
      </c>
      <c r="BM108" s="220" t="s">
        <v>212</v>
      </c>
    </row>
    <row r="109" s="2" customFormat="1">
      <c r="A109" s="41"/>
      <c r="B109" s="42"/>
      <c r="C109" s="43"/>
      <c r="D109" s="222" t="s">
        <v>199</v>
      </c>
      <c r="E109" s="43"/>
      <c r="F109" s="223" t="s">
        <v>213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199</v>
      </c>
      <c r="AU109" s="20" t="s">
        <v>84</v>
      </c>
    </row>
    <row r="110" s="13" customFormat="1">
      <c r="A110" s="13"/>
      <c r="B110" s="227"/>
      <c r="C110" s="228"/>
      <c r="D110" s="229" t="s">
        <v>201</v>
      </c>
      <c r="E110" s="230" t="s">
        <v>28</v>
      </c>
      <c r="F110" s="231" t="s">
        <v>202</v>
      </c>
      <c r="G110" s="228"/>
      <c r="H110" s="230" t="s">
        <v>28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201</v>
      </c>
      <c r="AU110" s="237" t="s">
        <v>84</v>
      </c>
      <c r="AV110" s="13" t="s">
        <v>82</v>
      </c>
      <c r="AW110" s="13" t="s">
        <v>35</v>
      </c>
      <c r="AX110" s="13" t="s">
        <v>74</v>
      </c>
      <c r="AY110" s="237" t="s">
        <v>190</v>
      </c>
    </row>
    <row r="111" s="14" customFormat="1">
      <c r="A111" s="14"/>
      <c r="B111" s="238"/>
      <c r="C111" s="239"/>
      <c r="D111" s="229" t="s">
        <v>201</v>
      </c>
      <c r="E111" s="240" t="s">
        <v>28</v>
      </c>
      <c r="F111" s="241" t="s">
        <v>214</v>
      </c>
      <c r="G111" s="239"/>
      <c r="H111" s="242">
        <v>0.017000000000000001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201</v>
      </c>
      <c r="AU111" s="248" t="s">
        <v>84</v>
      </c>
      <c r="AV111" s="14" t="s">
        <v>84</v>
      </c>
      <c r="AW111" s="14" t="s">
        <v>35</v>
      </c>
      <c r="AX111" s="14" t="s">
        <v>82</v>
      </c>
      <c r="AY111" s="248" t="s">
        <v>190</v>
      </c>
    </row>
    <row r="112" s="2" customFormat="1" ht="24.15" customHeight="1">
      <c r="A112" s="41"/>
      <c r="B112" s="42"/>
      <c r="C112" s="209" t="s">
        <v>197</v>
      </c>
      <c r="D112" s="209" t="s">
        <v>192</v>
      </c>
      <c r="E112" s="210" t="s">
        <v>215</v>
      </c>
      <c r="F112" s="211" t="s">
        <v>216</v>
      </c>
      <c r="G112" s="212" t="s">
        <v>195</v>
      </c>
      <c r="H112" s="213">
        <v>0.23000000000000001</v>
      </c>
      <c r="I112" s="214"/>
      <c r="J112" s="215">
        <f>ROUND(I112*H112,2)</f>
        <v>0</v>
      </c>
      <c r="K112" s="211" t="s">
        <v>196</v>
      </c>
      <c r="L112" s="47"/>
      <c r="M112" s="216" t="s">
        <v>28</v>
      </c>
      <c r="N112" s="217" t="s">
        <v>45</v>
      </c>
      <c r="O112" s="87"/>
      <c r="P112" s="218">
        <f>O112*H112</f>
        <v>0</v>
      </c>
      <c r="Q112" s="218">
        <v>0.0027499999999999998</v>
      </c>
      <c r="R112" s="218">
        <f>Q112*H112</f>
        <v>0.00063250000000000003</v>
      </c>
      <c r="S112" s="218">
        <v>0</v>
      </c>
      <c r="T112" s="21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197</v>
      </c>
      <c r="AT112" s="220" t="s">
        <v>192</v>
      </c>
      <c r="AU112" s="220" t="s">
        <v>84</v>
      </c>
      <c r="AY112" s="20" t="s">
        <v>190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82</v>
      </c>
      <c r="BK112" s="221">
        <f>ROUND(I112*H112,2)</f>
        <v>0</v>
      </c>
      <c r="BL112" s="20" t="s">
        <v>197</v>
      </c>
      <c r="BM112" s="220" t="s">
        <v>217</v>
      </c>
    </row>
    <row r="113" s="2" customFormat="1">
      <c r="A113" s="41"/>
      <c r="B113" s="42"/>
      <c r="C113" s="43"/>
      <c r="D113" s="222" t="s">
        <v>199</v>
      </c>
      <c r="E113" s="43"/>
      <c r="F113" s="223" t="s">
        <v>218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199</v>
      </c>
      <c r="AU113" s="20" t="s">
        <v>84</v>
      </c>
    </row>
    <row r="114" s="13" customFormat="1">
      <c r="A114" s="13"/>
      <c r="B114" s="227"/>
      <c r="C114" s="228"/>
      <c r="D114" s="229" t="s">
        <v>201</v>
      </c>
      <c r="E114" s="230" t="s">
        <v>28</v>
      </c>
      <c r="F114" s="231" t="s">
        <v>202</v>
      </c>
      <c r="G114" s="228"/>
      <c r="H114" s="230" t="s">
        <v>28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201</v>
      </c>
      <c r="AU114" s="237" t="s">
        <v>84</v>
      </c>
      <c r="AV114" s="13" t="s">
        <v>82</v>
      </c>
      <c r="AW114" s="13" t="s">
        <v>35</v>
      </c>
      <c r="AX114" s="13" t="s">
        <v>74</v>
      </c>
      <c r="AY114" s="237" t="s">
        <v>190</v>
      </c>
    </row>
    <row r="115" s="14" customFormat="1">
      <c r="A115" s="14"/>
      <c r="B115" s="238"/>
      <c r="C115" s="239"/>
      <c r="D115" s="229" t="s">
        <v>201</v>
      </c>
      <c r="E115" s="240" t="s">
        <v>28</v>
      </c>
      <c r="F115" s="241" t="s">
        <v>219</v>
      </c>
      <c r="G115" s="239"/>
      <c r="H115" s="242">
        <v>0.23000000000000001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201</v>
      </c>
      <c r="AU115" s="248" t="s">
        <v>84</v>
      </c>
      <c r="AV115" s="14" t="s">
        <v>84</v>
      </c>
      <c r="AW115" s="14" t="s">
        <v>35</v>
      </c>
      <c r="AX115" s="14" t="s">
        <v>82</v>
      </c>
      <c r="AY115" s="248" t="s">
        <v>190</v>
      </c>
    </row>
    <row r="116" s="2" customFormat="1" ht="24.15" customHeight="1">
      <c r="A116" s="41"/>
      <c r="B116" s="42"/>
      <c r="C116" s="209" t="s">
        <v>220</v>
      </c>
      <c r="D116" s="209" t="s">
        <v>192</v>
      </c>
      <c r="E116" s="210" t="s">
        <v>221</v>
      </c>
      <c r="F116" s="211" t="s">
        <v>222</v>
      </c>
      <c r="G116" s="212" t="s">
        <v>195</v>
      </c>
      <c r="H116" s="213">
        <v>0.23000000000000001</v>
      </c>
      <c r="I116" s="214"/>
      <c r="J116" s="215">
        <f>ROUND(I116*H116,2)</f>
        <v>0</v>
      </c>
      <c r="K116" s="211" t="s">
        <v>196</v>
      </c>
      <c r="L116" s="47"/>
      <c r="M116" s="216" t="s">
        <v>28</v>
      </c>
      <c r="N116" s="217" t="s">
        <v>45</v>
      </c>
      <c r="O116" s="87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0" t="s">
        <v>197</v>
      </c>
      <c r="AT116" s="220" t="s">
        <v>192</v>
      </c>
      <c r="AU116" s="220" t="s">
        <v>84</v>
      </c>
      <c r="AY116" s="20" t="s">
        <v>190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20" t="s">
        <v>82</v>
      </c>
      <c r="BK116" s="221">
        <f>ROUND(I116*H116,2)</f>
        <v>0</v>
      </c>
      <c r="BL116" s="20" t="s">
        <v>197</v>
      </c>
      <c r="BM116" s="220" t="s">
        <v>223</v>
      </c>
    </row>
    <row r="117" s="2" customFormat="1">
      <c r="A117" s="41"/>
      <c r="B117" s="42"/>
      <c r="C117" s="43"/>
      <c r="D117" s="222" t="s">
        <v>199</v>
      </c>
      <c r="E117" s="43"/>
      <c r="F117" s="223" t="s">
        <v>224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199</v>
      </c>
      <c r="AU117" s="20" t="s">
        <v>84</v>
      </c>
    </row>
    <row r="118" s="13" customFormat="1">
      <c r="A118" s="13"/>
      <c r="B118" s="227"/>
      <c r="C118" s="228"/>
      <c r="D118" s="229" t="s">
        <v>201</v>
      </c>
      <c r="E118" s="230" t="s">
        <v>28</v>
      </c>
      <c r="F118" s="231" t="s">
        <v>202</v>
      </c>
      <c r="G118" s="228"/>
      <c r="H118" s="230" t="s">
        <v>28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201</v>
      </c>
      <c r="AU118" s="237" t="s">
        <v>84</v>
      </c>
      <c r="AV118" s="13" t="s">
        <v>82</v>
      </c>
      <c r="AW118" s="13" t="s">
        <v>35</v>
      </c>
      <c r="AX118" s="13" t="s">
        <v>74</v>
      </c>
      <c r="AY118" s="237" t="s">
        <v>190</v>
      </c>
    </row>
    <row r="119" s="14" customFormat="1">
      <c r="A119" s="14"/>
      <c r="B119" s="238"/>
      <c r="C119" s="239"/>
      <c r="D119" s="229" t="s">
        <v>201</v>
      </c>
      <c r="E119" s="240" t="s">
        <v>28</v>
      </c>
      <c r="F119" s="241" t="s">
        <v>219</v>
      </c>
      <c r="G119" s="239"/>
      <c r="H119" s="242">
        <v>0.23000000000000001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201</v>
      </c>
      <c r="AU119" s="248" t="s">
        <v>84</v>
      </c>
      <c r="AV119" s="14" t="s">
        <v>84</v>
      </c>
      <c r="AW119" s="14" t="s">
        <v>35</v>
      </c>
      <c r="AX119" s="14" t="s">
        <v>82</v>
      </c>
      <c r="AY119" s="248" t="s">
        <v>190</v>
      </c>
    </row>
    <row r="120" s="2" customFormat="1" ht="37.8" customHeight="1">
      <c r="A120" s="41"/>
      <c r="B120" s="42"/>
      <c r="C120" s="209" t="s">
        <v>225</v>
      </c>
      <c r="D120" s="209" t="s">
        <v>192</v>
      </c>
      <c r="E120" s="210" t="s">
        <v>226</v>
      </c>
      <c r="F120" s="211" t="s">
        <v>227</v>
      </c>
      <c r="G120" s="212" t="s">
        <v>228</v>
      </c>
      <c r="H120" s="213">
        <v>0.016</v>
      </c>
      <c r="I120" s="214"/>
      <c r="J120" s="215">
        <f>ROUND(I120*H120,2)</f>
        <v>0</v>
      </c>
      <c r="K120" s="211" t="s">
        <v>196</v>
      </c>
      <c r="L120" s="47"/>
      <c r="M120" s="216" t="s">
        <v>28</v>
      </c>
      <c r="N120" s="217" t="s">
        <v>45</v>
      </c>
      <c r="O120" s="87"/>
      <c r="P120" s="218">
        <f>O120*H120</f>
        <v>0</v>
      </c>
      <c r="Q120" s="218">
        <v>0.019539999999999998</v>
      </c>
      <c r="R120" s="218">
        <f>Q120*H120</f>
        <v>0.00031263999999999999</v>
      </c>
      <c r="S120" s="218">
        <v>0</v>
      </c>
      <c r="T120" s="21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0" t="s">
        <v>197</v>
      </c>
      <c r="AT120" s="220" t="s">
        <v>192</v>
      </c>
      <c r="AU120" s="220" t="s">
        <v>84</v>
      </c>
      <c r="AY120" s="20" t="s">
        <v>190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20" t="s">
        <v>82</v>
      </c>
      <c r="BK120" s="221">
        <f>ROUND(I120*H120,2)</f>
        <v>0</v>
      </c>
      <c r="BL120" s="20" t="s">
        <v>197</v>
      </c>
      <c r="BM120" s="220" t="s">
        <v>229</v>
      </c>
    </row>
    <row r="121" s="2" customFormat="1">
      <c r="A121" s="41"/>
      <c r="B121" s="42"/>
      <c r="C121" s="43"/>
      <c r="D121" s="222" t="s">
        <v>199</v>
      </c>
      <c r="E121" s="43"/>
      <c r="F121" s="223" t="s">
        <v>230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199</v>
      </c>
      <c r="AU121" s="20" t="s">
        <v>84</v>
      </c>
    </row>
    <row r="122" s="13" customFormat="1">
      <c r="A122" s="13"/>
      <c r="B122" s="227"/>
      <c r="C122" s="228"/>
      <c r="D122" s="229" t="s">
        <v>201</v>
      </c>
      <c r="E122" s="230" t="s">
        <v>28</v>
      </c>
      <c r="F122" s="231" t="s">
        <v>231</v>
      </c>
      <c r="G122" s="228"/>
      <c r="H122" s="230" t="s">
        <v>28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201</v>
      </c>
      <c r="AU122" s="237" t="s">
        <v>84</v>
      </c>
      <c r="AV122" s="13" t="s">
        <v>82</v>
      </c>
      <c r="AW122" s="13" t="s">
        <v>35</v>
      </c>
      <c r="AX122" s="13" t="s">
        <v>74</v>
      </c>
      <c r="AY122" s="237" t="s">
        <v>190</v>
      </c>
    </row>
    <row r="123" s="14" customFormat="1">
      <c r="A123" s="14"/>
      <c r="B123" s="238"/>
      <c r="C123" s="239"/>
      <c r="D123" s="229" t="s">
        <v>201</v>
      </c>
      <c r="E123" s="240" t="s">
        <v>28</v>
      </c>
      <c r="F123" s="241" t="s">
        <v>232</v>
      </c>
      <c r="G123" s="239"/>
      <c r="H123" s="242">
        <v>0.016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8" t="s">
        <v>201</v>
      </c>
      <c r="AU123" s="248" t="s">
        <v>84</v>
      </c>
      <c r="AV123" s="14" t="s">
        <v>84</v>
      </c>
      <c r="AW123" s="14" t="s">
        <v>35</v>
      </c>
      <c r="AX123" s="14" t="s">
        <v>82</v>
      </c>
      <c r="AY123" s="248" t="s">
        <v>190</v>
      </c>
    </row>
    <row r="124" s="2" customFormat="1" ht="24.15" customHeight="1">
      <c r="A124" s="41"/>
      <c r="B124" s="42"/>
      <c r="C124" s="209" t="s">
        <v>233</v>
      </c>
      <c r="D124" s="209" t="s">
        <v>192</v>
      </c>
      <c r="E124" s="210" t="s">
        <v>234</v>
      </c>
      <c r="F124" s="211" t="s">
        <v>235</v>
      </c>
      <c r="G124" s="212" t="s">
        <v>228</v>
      </c>
      <c r="H124" s="213">
        <v>0.0060000000000000001</v>
      </c>
      <c r="I124" s="214"/>
      <c r="J124" s="215">
        <f>ROUND(I124*H124,2)</f>
        <v>0</v>
      </c>
      <c r="K124" s="211" t="s">
        <v>196</v>
      </c>
      <c r="L124" s="47"/>
      <c r="M124" s="216" t="s">
        <v>28</v>
      </c>
      <c r="N124" s="217" t="s">
        <v>45</v>
      </c>
      <c r="O124" s="87"/>
      <c r="P124" s="218">
        <f>O124*H124</f>
        <v>0</v>
      </c>
      <c r="Q124" s="218">
        <v>1.0900000000000001</v>
      </c>
      <c r="R124" s="218">
        <f>Q124*H124</f>
        <v>0.0065400000000000007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197</v>
      </c>
      <c r="AT124" s="220" t="s">
        <v>192</v>
      </c>
      <c r="AU124" s="220" t="s">
        <v>84</v>
      </c>
      <c r="AY124" s="20" t="s">
        <v>190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82</v>
      </c>
      <c r="BK124" s="221">
        <f>ROUND(I124*H124,2)</f>
        <v>0</v>
      </c>
      <c r="BL124" s="20" t="s">
        <v>197</v>
      </c>
      <c r="BM124" s="220" t="s">
        <v>236</v>
      </c>
    </row>
    <row r="125" s="2" customFormat="1">
      <c r="A125" s="41"/>
      <c r="B125" s="42"/>
      <c r="C125" s="43"/>
      <c r="D125" s="222" t="s">
        <v>199</v>
      </c>
      <c r="E125" s="43"/>
      <c r="F125" s="223" t="s">
        <v>237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199</v>
      </c>
      <c r="AU125" s="20" t="s">
        <v>84</v>
      </c>
    </row>
    <row r="126" s="13" customFormat="1">
      <c r="A126" s="13"/>
      <c r="B126" s="227"/>
      <c r="C126" s="228"/>
      <c r="D126" s="229" t="s">
        <v>201</v>
      </c>
      <c r="E126" s="230" t="s">
        <v>28</v>
      </c>
      <c r="F126" s="231" t="s">
        <v>231</v>
      </c>
      <c r="G126" s="228"/>
      <c r="H126" s="230" t="s">
        <v>28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201</v>
      </c>
      <c r="AU126" s="237" t="s">
        <v>84</v>
      </c>
      <c r="AV126" s="13" t="s">
        <v>82</v>
      </c>
      <c r="AW126" s="13" t="s">
        <v>35</v>
      </c>
      <c r="AX126" s="13" t="s">
        <v>74</v>
      </c>
      <c r="AY126" s="237" t="s">
        <v>190</v>
      </c>
    </row>
    <row r="127" s="14" customFormat="1">
      <c r="A127" s="14"/>
      <c r="B127" s="238"/>
      <c r="C127" s="239"/>
      <c r="D127" s="229" t="s">
        <v>201</v>
      </c>
      <c r="E127" s="240" t="s">
        <v>28</v>
      </c>
      <c r="F127" s="241" t="s">
        <v>238</v>
      </c>
      <c r="G127" s="239"/>
      <c r="H127" s="242">
        <v>0.0060000000000000001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201</v>
      </c>
      <c r="AU127" s="248" t="s">
        <v>84</v>
      </c>
      <c r="AV127" s="14" t="s">
        <v>84</v>
      </c>
      <c r="AW127" s="14" t="s">
        <v>35</v>
      </c>
      <c r="AX127" s="14" t="s">
        <v>82</v>
      </c>
      <c r="AY127" s="248" t="s">
        <v>190</v>
      </c>
    </row>
    <row r="128" s="2" customFormat="1" ht="37.8" customHeight="1">
      <c r="A128" s="41"/>
      <c r="B128" s="42"/>
      <c r="C128" s="209" t="s">
        <v>239</v>
      </c>
      <c r="D128" s="209" t="s">
        <v>192</v>
      </c>
      <c r="E128" s="210" t="s">
        <v>240</v>
      </c>
      <c r="F128" s="211" t="s">
        <v>241</v>
      </c>
      <c r="G128" s="212" t="s">
        <v>195</v>
      </c>
      <c r="H128" s="213">
        <v>1.512</v>
      </c>
      <c r="I128" s="214"/>
      <c r="J128" s="215">
        <f>ROUND(I128*H128,2)</f>
        <v>0</v>
      </c>
      <c r="K128" s="211" t="s">
        <v>196</v>
      </c>
      <c r="L128" s="47"/>
      <c r="M128" s="216" t="s">
        <v>28</v>
      </c>
      <c r="N128" s="217" t="s">
        <v>45</v>
      </c>
      <c r="O128" s="87"/>
      <c r="P128" s="218">
        <f>O128*H128</f>
        <v>0</v>
      </c>
      <c r="Q128" s="218">
        <v>0.13319</v>
      </c>
      <c r="R128" s="218">
        <f>Q128*H128</f>
        <v>0.20138328</v>
      </c>
      <c r="S128" s="218">
        <v>0</v>
      </c>
      <c r="T128" s="219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0" t="s">
        <v>197</v>
      </c>
      <c r="AT128" s="220" t="s">
        <v>192</v>
      </c>
      <c r="AU128" s="220" t="s">
        <v>84</v>
      </c>
      <c r="AY128" s="20" t="s">
        <v>190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82</v>
      </c>
      <c r="BK128" s="221">
        <f>ROUND(I128*H128,2)</f>
        <v>0</v>
      </c>
      <c r="BL128" s="20" t="s">
        <v>197</v>
      </c>
      <c r="BM128" s="220" t="s">
        <v>242</v>
      </c>
    </row>
    <row r="129" s="2" customFormat="1">
      <c r="A129" s="41"/>
      <c r="B129" s="42"/>
      <c r="C129" s="43"/>
      <c r="D129" s="222" t="s">
        <v>199</v>
      </c>
      <c r="E129" s="43"/>
      <c r="F129" s="223" t="s">
        <v>243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199</v>
      </c>
      <c r="AU129" s="20" t="s">
        <v>84</v>
      </c>
    </row>
    <row r="130" s="13" customFormat="1">
      <c r="A130" s="13"/>
      <c r="B130" s="227"/>
      <c r="C130" s="228"/>
      <c r="D130" s="229" t="s">
        <v>201</v>
      </c>
      <c r="E130" s="230" t="s">
        <v>28</v>
      </c>
      <c r="F130" s="231" t="s">
        <v>202</v>
      </c>
      <c r="G130" s="228"/>
      <c r="H130" s="230" t="s">
        <v>28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201</v>
      </c>
      <c r="AU130" s="237" t="s">
        <v>84</v>
      </c>
      <c r="AV130" s="13" t="s">
        <v>82</v>
      </c>
      <c r="AW130" s="13" t="s">
        <v>35</v>
      </c>
      <c r="AX130" s="13" t="s">
        <v>74</v>
      </c>
      <c r="AY130" s="237" t="s">
        <v>190</v>
      </c>
    </row>
    <row r="131" s="14" customFormat="1">
      <c r="A131" s="14"/>
      <c r="B131" s="238"/>
      <c r="C131" s="239"/>
      <c r="D131" s="229" t="s">
        <v>201</v>
      </c>
      <c r="E131" s="240" t="s">
        <v>28</v>
      </c>
      <c r="F131" s="241" t="s">
        <v>244</v>
      </c>
      <c r="G131" s="239"/>
      <c r="H131" s="242">
        <v>1.512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201</v>
      </c>
      <c r="AU131" s="248" t="s">
        <v>84</v>
      </c>
      <c r="AV131" s="14" t="s">
        <v>84</v>
      </c>
      <c r="AW131" s="14" t="s">
        <v>35</v>
      </c>
      <c r="AX131" s="14" t="s">
        <v>74</v>
      </c>
      <c r="AY131" s="248" t="s">
        <v>190</v>
      </c>
    </row>
    <row r="132" s="15" customFormat="1">
      <c r="A132" s="15"/>
      <c r="B132" s="249"/>
      <c r="C132" s="250"/>
      <c r="D132" s="229" t="s">
        <v>201</v>
      </c>
      <c r="E132" s="251" t="s">
        <v>100</v>
      </c>
      <c r="F132" s="252" t="s">
        <v>245</v>
      </c>
      <c r="G132" s="250"/>
      <c r="H132" s="253">
        <v>1.512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9" t="s">
        <v>201</v>
      </c>
      <c r="AU132" s="259" t="s">
        <v>84</v>
      </c>
      <c r="AV132" s="15" t="s">
        <v>197</v>
      </c>
      <c r="AW132" s="15" t="s">
        <v>35</v>
      </c>
      <c r="AX132" s="15" t="s">
        <v>82</v>
      </c>
      <c r="AY132" s="259" t="s">
        <v>190</v>
      </c>
    </row>
    <row r="133" s="2" customFormat="1" ht="24.15" customHeight="1">
      <c r="A133" s="41"/>
      <c r="B133" s="42"/>
      <c r="C133" s="209" t="s">
        <v>246</v>
      </c>
      <c r="D133" s="209" t="s">
        <v>192</v>
      </c>
      <c r="E133" s="210" t="s">
        <v>247</v>
      </c>
      <c r="F133" s="211" t="s">
        <v>248</v>
      </c>
      <c r="G133" s="212" t="s">
        <v>249</v>
      </c>
      <c r="H133" s="213">
        <v>2.1600000000000001</v>
      </c>
      <c r="I133" s="214"/>
      <c r="J133" s="215">
        <f>ROUND(I133*H133,2)</f>
        <v>0</v>
      </c>
      <c r="K133" s="211" t="s">
        <v>196</v>
      </c>
      <c r="L133" s="47"/>
      <c r="M133" s="216" t="s">
        <v>28</v>
      </c>
      <c r="N133" s="217" t="s">
        <v>45</v>
      </c>
      <c r="O133" s="87"/>
      <c r="P133" s="218">
        <f>O133*H133</f>
        <v>0</v>
      </c>
      <c r="Q133" s="218">
        <v>8.0000000000000007E-05</v>
      </c>
      <c r="R133" s="218">
        <f>Q133*H133</f>
        <v>0.00017280000000000003</v>
      </c>
      <c r="S133" s="218">
        <v>0</v>
      </c>
      <c r="T133" s="219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0" t="s">
        <v>197</v>
      </c>
      <c r="AT133" s="220" t="s">
        <v>192</v>
      </c>
      <c r="AU133" s="220" t="s">
        <v>84</v>
      </c>
      <c r="AY133" s="20" t="s">
        <v>190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0" t="s">
        <v>82</v>
      </c>
      <c r="BK133" s="221">
        <f>ROUND(I133*H133,2)</f>
        <v>0</v>
      </c>
      <c r="BL133" s="20" t="s">
        <v>197</v>
      </c>
      <c r="BM133" s="220" t="s">
        <v>250</v>
      </c>
    </row>
    <row r="134" s="2" customFormat="1">
      <c r="A134" s="41"/>
      <c r="B134" s="42"/>
      <c r="C134" s="43"/>
      <c r="D134" s="222" t="s">
        <v>199</v>
      </c>
      <c r="E134" s="43"/>
      <c r="F134" s="223" t="s">
        <v>251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199</v>
      </c>
      <c r="AU134" s="20" t="s">
        <v>84</v>
      </c>
    </row>
    <row r="135" s="13" customFormat="1">
      <c r="A135" s="13"/>
      <c r="B135" s="227"/>
      <c r="C135" s="228"/>
      <c r="D135" s="229" t="s">
        <v>201</v>
      </c>
      <c r="E135" s="230" t="s">
        <v>28</v>
      </c>
      <c r="F135" s="231" t="s">
        <v>202</v>
      </c>
      <c r="G135" s="228"/>
      <c r="H135" s="230" t="s">
        <v>28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201</v>
      </c>
      <c r="AU135" s="237" t="s">
        <v>84</v>
      </c>
      <c r="AV135" s="13" t="s">
        <v>82</v>
      </c>
      <c r="AW135" s="13" t="s">
        <v>35</v>
      </c>
      <c r="AX135" s="13" t="s">
        <v>74</v>
      </c>
      <c r="AY135" s="237" t="s">
        <v>190</v>
      </c>
    </row>
    <row r="136" s="14" customFormat="1">
      <c r="A136" s="14"/>
      <c r="B136" s="238"/>
      <c r="C136" s="239"/>
      <c r="D136" s="229" t="s">
        <v>201</v>
      </c>
      <c r="E136" s="240" t="s">
        <v>28</v>
      </c>
      <c r="F136" s="241" t="s">
        <v>252</v>
      </c>
      <c r="G136" s="239"/>
      <c r="H136" s="242">
        <v>2.1600000000000001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201</v>
      </c>
      <c r="AU136" s="248" t="s">
        <v>84</v>
      </c>
      <c r="AV136" s="14" t="s">
        <v>84</v>
      </c>
      <c r="AW136" s="14" t="s">
        <v>35</v>
      </c>
      <c r="AX136" s="14" t="s">
        <v>82</v>
      </c>
      <c r="AY136" s="248" t="s">
        <v>190</v>
      </c>
    </row>
    <row r="137" s="12" customFormat="1" ht="22.8" customHeight="1">
      <c r="A137" s="12"/>
      <c r="B137" s="193"/>
      <c r="C137" s="194"/>
      <c r="D137" s="195" t="s">
        <v>73</v>
      </c>
      <c r="E137" s="207" t="s">
        <v>197</v>
      </c>
      <c r="F137" s="207" t="s">
        <v>253</v>
      </c>
      <c r="G137" s="194"/>
      <c r="H137" s="194"/>
      <c r="I137" s="197"/>
      <c r="J137" s="208">
        <f>BK137</f>
        <v>0</v>
      </c>
      <c r="K137" s="194"/>
      <c r="L137" s="199"/>
      <c r="M137" s="200"/>
      <c r="N137" s="201"/>
      <c r="O137" s="201"/>
      <c r="P137" s="202">
        <f>SUM(P138:P177)</f>
        <v>0</v>
      </c>
      <c r="Q137" s="201"/>
      <c r="R137" s="202">
        <f>SUM(R138:R177)</f>
        <v>0.41104937999999996</v>
      </c>
      <c r="S137" s="201"/>
      <c r="T137" s="203">
        <f>SUM(T138:T177)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4" t="s">
        <v>82</v>
      </c>
      <c r="AT137" s="205" t="s">
        <v>73</v>
      </c>
      <c r="AU137" s="205" t="s">
        <v>82</v>
      </c>
      <c r="AY137" s="204" t="s">
        <v>190</v>
      </c>
      <c r="BK137" s="206">
        <f>SUM(BK138:BK177)</f>
        <v>0</v>
      </c>
    </row>
    <row r="138" s="2" customFormat="1" ht="49.05" customHeight="1">
      <c r="A138" s="41"/>
      <c r="B138" s="42"/>
      <c r="C138" s="209" t="s">
        <v>254</v>
      </c>
      <c r="D138" s="209" t="s">
        <v>192</v>
      </c>
      <c r="E138" s="210" t="s">
        <v>255</v>
      </c>
      <c r="F138" s="211" t="s">
        <v>256</v>
      </c>
      <c r="G138" s="212" t="s">
        <v>257</v>
      </c>
      <c r="H138" s="213">
        <v>3</v>
      </c>
      <c r="I138" s="214"/>
      <c r="J138" s="215">
        <f>ROUND(I138*H138,2)</f>
        <v>0</v>
      </c>
      <c r="K138" s="211" t="s">
        <v>196</v>
      </c>
      <c r="L138" s="47"/>
      <c r="M138" s="216" t="s">
        <v>28</v>
      </c>
      <c r="N138" s="217" t="s">
        <v>45</v>
      </c>
      <c r="O138" s="87"/>
      <c r="P138" s="218">
        <f>O138*H138</f>
        <v>0</v>
      </c>
      <c r="Q138" s="218">
        <v>0.0022899999999999999</v>
      </c>
      <c r="R138" s="218">
        <f>Q138*H138</f>
        <v>0.0068699999999999994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197</v>
      </c>
      <c r="AT138" s="220" t="s">
        <v>192</v>
      </c>
      <c r="AU138" s="220" t="s">
        <v>84</v>
      </c>
      <c r="AY138" s="20" t="s">
        <v>190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82</v>
      </c>
      <c r="BK138" s="221">
        <f>ROUND(I138*H138,2)</f>
        <v>0</v>
      </c>
      <c r="BL138" s="20" t="s">
        <v>197</v>
      </c>
      <c r="BM138" s="220" t="s">
        <v>258</v>
      </c>
    </row>
    <row r="139" s="2" customFormat="1">
      <c r="A139" s="41"/>
      <c r="B139" s="42"/>
      <c r="C139" s="43"/>
      <c r="D139" s="222" t="s">
        <v>199</v>
      </c>
      <c r="E139" s="43"/>
      <c r="F139" s="223" t="s">
        <v>259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199</v>
      </c>
      <c r="AU139" s="20" t="s">
        <v>84</v>
      </c>
    </row>
    <row r="140" s="13" customFormat="1">
      <c r="A140" s="13"/>
      <c r="B140" s="227"/>
      <c r="C140" s="228"/>
      <c r="D140" s="229" t="s">
        <v>201</v>
      </c>
      <c r="E140" s="230" t="s">
        <v>28</v>
      </c>
      <c r="F140" s="231" t="s">
        <v>202</v>
      </c>
      <c r="G140" s="228"/>
      <c r="H140" s="230" t="s">
        <v>28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201</v>
      </c>
      <c r="AU140" s="237" t="s">
        <v>84</v>
      </c>
      <c r="AV140" s="13" t="s">
        <v>82</v>
      </c>
      <c r="AW140" s="13" t="s">
        <v>35</v>
      </c>
      <c r="AX140" s="13" t="s">
        <v>74</v>
      </c>
      <c r="AY140" s="237" t="s">
        <v>190</v>
      </c>
    </row>
    <row r="141" s="14" customFormat="1">
      <c r="A141" s="14"/>
      <c r="B141" s="238"/>
      <c r="C141" s="239"/>
      <c r="D141" s="229" t="s">
        <v>201</v>
      </c>
      <c r="E141" s="240" t="s">
        <v>28</v>
      </c>
      <c r="F141" s="241" t="s">
        <v>141</v>
      </c>
      <c r="G141" s="239"/>
      <c r="H141" s="242">
        <v>3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201</v>
      </c>
      <c r="AU141" s="248" t="s">
        <v>84</v>
      </c>
      <c r="AV141" s="14" t="s">
        <v>84</v>
      </c>
      <c r="AW141" s="14" t="s">
        <v>35</v>
      </c>
      <c r="AX141" s="14" t="s">
        <v>82</v>
      </c>
      <c r="AY141" s="248" t="s">
        <v>190</v>
      </c>
    </row>
    <row r="142" s="2" customFormat="1" ht="16.5" customHeight="1">
      <c r="A142" s="41"/>
      <c r="B142" s="42"/>
      <c r="C142" s="260" t="s">
        <v>260</v>
      </c>
      <c r="D142" s="260" t="s">
        <v>261</v>
      </c>
      <c r="E142" s="261" t="s">
        <v>262</v>
      </c>
      <c r="F142" s="262" t="s">
        <v>263</v>
      </c>
      <c r="G142" s="263" t="s">
        <v>257</v>
      </c>
      <c r="H142" s="264">
        <v>3</v>
      </c>
      <c r="I142" s="265"/>
      <c r="J142" s="266">
        <f>ROUND(I142*H142,2)</f>
        <v>0</v>
      </c>
      <c r="K142" s="262" t="s">
        <v>196</v>
      </c>
      <c r="L142" s="267"/>
      <c r="M142" s="268" t="s">
        <v>28</v>
      </c>
      <c r="N142" s="269" t="s">
        <v>45</v>
      </c>
      <c r="O142" s="87"/>
      <c r="P142" s="218">
        <f>O142*H142</f>
        <v>0</v>
      </c>
      <c r="Q142" s="218">
        <v>0.053999999999999999</v>
      </c>
      <c r="R142" s="218">
        <f>Q142*H142</f>
        <v>0.16200000000000001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239</v>
      </c>
      <c r="AT142" s="220" t="s">
        <v>261</v>
      </c>
      <c r="AU142" s="220" t="s">
        <v>84</v>
      </c>
      <c r="AY142" s="20" t="s">
        <v>190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82</v>
      </c>
      <c r="BK142" s="221">
        <f>ROUND(I142*H142,2)</f>
        <v>0</v>
      </c>
      <c r="BL142" s="20" t="s">
        <v>197</v>
      </c>
      <c r="BM142" s="220" t="s">
        <v>264</v>
      </c>
    </row>
    <row r="143" s="13" customFormat="1">
      <c r="A143" s="13"/>
      <c r="B143" s="227"/>
      <c r="C143" s="228"/>
      <c r="D143" s="229" t="s">
        <v>201</v>
      </c>
      <c r="E143" s="230" t="s">
        <v>28</v>
      </c>
      <c r="F143" s="231" t="s">
        <v>202</v>
      </c>
      <c r="G143" s="228"/>
      <c r="H143" s="230" t="s">
        <v>28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201</v>
      </c>
      <c r="AU143" s="237" t="s">
        <v>84</v>
      </c>
      <c r="AV143" s="13" t="s">
        <v>82</v>
      </c>
      <c r="AW143" s="13" t="s">
        <v>35</v>
      </c>
      <c r="AX143" s="13" t="s">
        <v>74</v>
      </c>
      <c r="AY143" s="237" t="s">
        <v>190</v>
      </c>
    </row>
    <row r="144" s="14" customFormat="1">
      <c r="A144" s="14"/>
      <c r="B144" s="238"/>
      <c r="C144" s="239"/>
      <c r="D144" s="229" t="s">
        <v>201</v>
      </c>
      <c r="E144" s="240" t="s">
        <v>28</v>
      </c>
      <c r="F144" s="241" t="s">
        <v>141</v>
      </c>
      <c r="G144" s="239"/>
      <c r="H144" s="242">
        <v>3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201</v>
      </c>
      <c r="AU144" s="248" t="s">
        <v>84</v>
      </c>
      <c r="AV144" s="14" t="s">
        <v>84</v>
      </c>
      <c r="AW144" s="14" t="s">
        <v>35</v>
      </c>
      <c r="AX144" s="14" t="s">
        <v>82</v>
      </c>
      <c r="AY144" s="248" t="s">
        <v>190</v>
      </c>
    </row>
    <row r="145" s="2" customFormat="1" ht="24.15" customHeight="1">
      <c r="A145" s="41"/>
      <c r="B145" s="42"/>
      <c r="C145" s="209" t="s">
        <v>8</v>
      </c>
      <c r="D145" s="209" t="s">
        <v>192</v>
      </c>
      <c r="E145" s="210" t="s">
        <v>265</v>
      </c>
      <c r="F145" s="211" t="s">
        <v>266</v>
      </c>
      <c r="G145" s="212" t="s">
        <v>249</v>
      </c>
      <c r="H145" s="213">
        <v>3.6000000000000001</v>
      </c>
      <c r="I145" s="214"/>
      <c r="J145" s="215">
        <f>ROUND(I145*H145,2)</f>
        <v>0</v>
      </c>
      <c r="K145" s="211" t="s">
        <v>28</v>
      </c>
      <c r="L145" s="47"/>
      <c r="M145" s="216" t="s">
        <v>28</v>
      </c>
      <c r="N145" s="217" t="s">
        <v>45</v>
      </c>
      <c r="O145" s="87"/>
      <c r="P145" s="218">
        <f>O145*H145</f>
        <v>0</v>
      </c>
      <c r="Q145" s="218">
        <v>8.0000000000000007E-05</v>
      </c>
      <c r="R145" s="218">
        <f>Q145*H145</f>
        <v>0.00028800000000000001</v>
      </c>
      <c r="S145" s="218">
        <v>0</v>
      </c>
      <c r="T145" s="219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0" t="s">
        <v>197</v>
      </c>
      <c r="AT145" s="220" t="s">
        <v>192</v>
      </c>
      <c r="AU145" s="220" t="s">
        <v>84</v>
      </c>
      <c r="AY145" s="20" t="s">
        <v>190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20" t="s">
        <v>82</v>
      </c>
      <c r="BK145" s="221">
        <f>ROUND(I145*H145,2)</f>
        <v>0</v>
      </c>
      <c r="BL145" s="20" t="s">
        <v>197</v>
      </c>
      <c r="BM145" s="220" t="s">
        <v>267</v>
      </c>
    </row>
    <row r="146" s="13" customFormat="1">
      <c r="A146" s="13"/>
      <c r="B146" s="227"/>
      <c r="C146" s="228"/>
      <c r="D146" s="229" t="s">
        <v>201</v>
      </c>
      <c r="E146" s="230" t="s">
        <v>28</v>
      </c>
      <c r="F146" s="231" t="s">
        <v>202</v>
      </c>
      <c r="G146" s="228"/>
      <c r="H146" s="230" t="s">
        <v>28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201</v>
      </c>
      <c r="AU146" s="237" t="s">
        <v>84</v>
      </c>
      <c r="AV146" s="13" t="s">
        <v>82</v>
      </c>
      <c r="AW146" s="13" t="s">
        <v>35</v>
      </c>
      <c r="AX146" s="13" t="s">
        <v>74</v>
      </c>
      <c r="AY146" s="237" t="s">
        <v>190</v>
      </c>
    </row>
    <row r="147" s="14" customFormat="1">
      <c r="A147" s="14"/>
      <c r="B147" s="238"/>
      <c r="C147" s="239"/>
      <c r="D147" s="229" t="s">
        <v>201</v>
      </c>
      <c r="E147" s="240" t="s">
        <v>28</v>
      </c>
      <c r="F147" s="241" t="s">
        <v>268</v>
      </c>
      <c r="G147" s="239"/>
      <c r="H147" s="242">
        <v>3.6000000000000001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201</v>
      </c>
      <c r="AU147" s="248" t="s">
        <v>84</v>
      </c>
      <c r="AV147" s="14" t="s">
        <v>84</v>
      </c>
      <c r="AW147" s="14" t="s">
        <v>35</v>
      </c>
      <c r="AX147" s="14" t="s">
        <v>82</v>
      </c>
      <c r="AY147" s="248" t="s">
        <v>190</v>
      </c>
    </row>
    <row r="148" s="2" customFormat="1" ht="37.8" customHeight="1">
      <c r="A148" s="41"/>
      <c r="B148" s="42"/>
      <c r="C148" s="209" t="s">
        <v>269</v>
      </c>
      <c r="D148" s="209" t="s">
        <v>192</v>
      </c>
      <c r="E148" s="210" t="s">
        <v>270</v>
      </c>
      <c r="F148" s="211" t="s">
        <v>271</v>
      </c>
      <c r="G148" s="212" t="s">
        <v>257</v>
      </c>
      <c r="H148" s="213">
        <v>4</v>
      </c>
      <c r="I148" s="214"/>
      <c r="J148" s="215">
        <f>ROUND(I148*H148,2)</f>
        <v>0</v>
      </c>
      <c r="K148" s="211" t="s">
        <v>196</v>
      </c>
      <c r="L148" s="47"/>
      <c r="M148" s="216" t="s">
        <v>28</v>
      </c>
      <c r="N148" s="217" t="s">
        <v>45</v>
      </c>
      <c r="O148" s="87"/>
      <c r="P148" s="218">
        <f>O148*H148</f>
        <v>0</v>
      </c>
      <c r="Q148" s="218">
        <v>0.029929999999999998</v>
      </c>
      <c r="R148" s="218">
        <f>Q148*H148</f>
        <v>0.11971999999999999</v>
      </c>
      <c r="S148" s="218">
        <v>0</v>
      </c>
      <c r="T148" s="219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0" t="s">
        <v>197</v>
      </c>
      <c r="AT148" s="220" t="s">
        <v>192</v>
      </c>
      <c r="AU148" s="220" t="s">
        <v>84</v>
      </c>
      <c r="AY148" s="20" t="s">
        <v>190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82</v>
      </c>
      <c r="BK148" s="221">
        <f>ROUND(I148*H148,2)</f>
        <v>0</v>
      </c>
      <c r="BL148" s="20" t="s">
        <v>197</v>
      </c>
      <c r="BM148" s="220" t="s">
        <v>272</v>
      </c>
    </row>
    <row r="149" s="2" customFormat="1">
      <c r="A149" s="41"/>
      <c r="B149" s="42"/>
      <c r="C149" s="43"/>
      <c r="D149" s="222" t="s">
        <v>199</v>
      </c>
      <c r="E149" s="43"/>
      <c r="F149" s="223" t="s">
        <v>273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199</v>
      </c>
      <c r="AU149" s="20" t="s">
        <v>84</v>
      </c>
    </row>
    <row r="150" s="13" customFormat="1">
      <c r="A150" s="13"/>
      <c r="B150" s="227"/>
      <c r="C150" s="228"/>
      <c r="D150" s="229" t="s">
        <v>201</v>
      </c>
      <c r="E150" s="230" t="s">
        <v>28</v>
      </c>
      <c r="F150" s="231" t="s">
        <v>231</v>
      </c>
      <c r="G150" s="228"/>
      <c r="H150" s="230" t="s">
        <v>28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201</v>
      </c>
      <c r="AU150" s="237" t="s">
        <v>84</v>
      </c>
      <c r="AV150" s="13" t="s">
        <v>82</v>
      </c>
      <c r="AW150" s="13" t="s">
        <v>35</v>
      </c>
      <c r="AX150" s="13" t="s">
        <v>74</v>
      </c>
      <c r="AY150" s="237" t="s">
        <v>190</v>
      </c>
    </row>
    <row r="151" s="14" customFormat="1">
      <c r="A151" s="14"/>
      <c r="B151" s="238"/>
      <c r="C151" s="239"/>
      <c r="D151" s="229" t="s">
        <v>201</v>
      </c>
      <c r="E151" s="240" t="s">
        <v>28</v>
      </c>
      <c r="F151" s="241" t="s">
        <v>197</v>
      </c>
      <c r="G151" s="239"/>
      <c r="H151" s="242">
        <v>4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201</v>
      </c>
      <c r="AU151" s="248" t="s">
        <v>84</v>
      </c>
      <c r="AV151" s="14" t="s">
        <v>84</v>
      </c>
      <c r="AW151" s="14" t="s">
        <v>35</v>
      </c>
      <c r="AX151" s="14" t="s">
        <v>82</v>
      </c>
      <c r="AY151" s="248" t="s">
        <v>190</v>
      </c>
    </row>
    <row r="152" s="2" customFormat="1" ht="24.15" customHeight="1">
      <c r="A152" s="41"/>
      <c r="B152" s="42"/>
      <c r="C152" s="209" t="s">
        <v>274</v>
      </c>
      <c r="D152" s="209" t="s">
        <v>192</v>
      </c>
      <c r="E152" s="210" t="s">
        <v>275</v>
      </c>
      <c r="F152" s="211" t="s">
        <v>276</v>
      </c>
      <c r="G152" s="212" t="s">
        <v>211</v>
      </c>
      <c r="H152" s="213">
        <v>0.014</v>
      </c>
      <c r="I152" s="214"/>
      <c r="J152" s="215">
        <f>ROUND(I152*H152,2)</f>
        <v>0</v>
      </c>
      <c r="K152" s="211" t="s">
        <v>196</v>
      </c>
      <c r="L152" s="47"/>
      <c r="M152" s="216" t="s">
        <v>28</v>
      </c>
      <c r="N152" s="217" t="s">
        <v>45</v>
      </c>
      <c r="O152" s="87"/>
      <c r="P152" s="218">
        <f>O152*H152</f>
        <v>0</v>
      </c>
      <c r="Q152" s="218">
        <v>2.3011300000000001</v>
      </c>
      <c r="R152" s="218">
        <f>Q152*H152</f>
        <v>0.032215819999999999</v>
      </c>
      <c r="S152" s="218">
        <v>0</v>
      </c>
      <c r="T152" s="219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0" t="s">
        <v>197</v>
      </c>
      <c r="AT152" s="220" t="s">
        <v>192</v>
      </c>
      <c r="AU152" s="220" t="s">
        <v>84</v>
      </c>
      <c r="AY152" s="20" t="s">
        <v>190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20" t="s">
        <v>82</v>
      </c>
      <c r="BK152" s="221">
        <f>ROUND(I152*H152,2)</f>
        <v>0</v>
      </c>
      <c r="BL152" s="20" t="s">
        <v>197</v>
      </c>
      <c r="BM152" s="220" t="s">
        <v>277</v>
      </c>
    </row>
    <row r="153" s="2" customFormat="1">
      <c r="A153" s="41"/>
      <c r="B153" s="42"/>
      <c r="C153" s="43"/>
      <c r="D153" s="222" t="s">
        <v>199</v>
      </c>
      <c r="E153" s="43"/>
      <c r="F153" s="223" t="s">
        <v>278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199</v>
      </c>
      <c r="AU153" s="20" t="s">
        <v>84</v>
      </c>
    </row>
    <row r="154" s="13" customFormat="1">
      <c r="A154" s="13"/>
      <c r="B154" s="227"/>
      <c r="C154" s="228"/>
      <c r="D154" s="229" t="s">
        <v>201</v>
      </c>
      <c r="E154" s="230" t="s">
        <v>28</v>
      </c>
      <c r="F154" s="231" t="s">
        <v>202</v>
      </c>
      <c r="G154" s="228"/>
      <c r="H154" s="230" t="s">
        <v>28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201</v>
      </c>
      <c r="AU154" s="237" t="s">
        <v>84</v>
      </c>
      <c r="AV154" s="13" t="s">
        <v>82</v>
      </c>
      <c r="AW154" s="13" t="s">
        <v>35</v>
      </c>
      <c r="AX154" s="13" t="s">
        <v>74</v>
      </c>
      <c r="AY154" s="237" t="s">
        <v>190</v>
      </c>
    </row>
    <row r="155" s="14" customFormat="1">
      <c r="A155" s="14"/>
      <c r="B155" s="238"/>
      <c r="C155" s="239"/>
      <c r="D155" s="229" t="s">
        <v>201</v>
      </c>
      <c r="E155" s="240" t="s">
        <v>28</v>
      </c>
      <c r="F155" s="241" t="s">
        <v>279</v>
      </c>
      <c r="G155" s="239"/>
      <c r="H155" s="242">
        <v>0.014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201</v>
      </c>
      <c r="AU155" s="248" t="s">
        <v>84</v>
      </c>
      <c r="AV155" s="14" t="s">
        <v>84</v>
      </c>
      <c r="AW155" s="14" t="s">
        <v>35</v>
      </c>
      <c r="AX155" s="14" t="s">
        <v>82</v>
      </c>
      <c r="AY155" s="248" t="s">
        <v>190</v>
      </c>
    </row>
    <row r="156" s="2" customFormat="1" ht="24.15" customHeight="1">
      <c r="A156" s="41"/>
      <c r="B156" s="42"/>
      <c r="C156" s="209" t="s">
        <v>280</v>
      </c>
      <c r="D156" s="209" t="s">
        <v>192</v>
      </c>
      <c r="E156" s="210" t="s">
        <v>281</v>
      </c>
      <c r="F156" s="211" t="s">
        <v>282</v>
      </c>
      <c r="G156" s="212" t="s">
        <v>195</v>
      </c>
      <c r="H156" s="213">
        <v>0.096000000000000002</v>
      </c>
      <c r="I156" s="214"/>
      <c r="J156" s="215">
        <f>ROUND(I156*H156,2)</f>
        <v>0</v>
      </c>
      <c r="K156" s="211" t="s">
        <v>196</v>
      </c>
      <c r="L156" s="47"/>
      <c r="M156" s="216" t="s">
        <v>28</v>
      </c>
      <c r="N156" s="217" t="s">
        <v>45</v>
      </c>
      <c r="O156" s="87"/>
      <c r="P156" s="218">
        <f>O156*H156</f>
        <v>0</v>
      </c>
      <c r="Q156" s="218">
        <v>0.011169999999999999</v>
      </c>
      <c r="R156" s="218">
        <f>Q156*H156</f>
        <v>0.0010723199999999999</v>
      </c>
      <c r="S156" s="218">
        <v>0</v>
      </c>
      <c r="T156" s="219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0" t="s">
        <v>197</v>
      </c>
      <c r="AT156" s="220" t="s">
        <v>192</v>
      </c>
      <c r="AU156" s="220" t="s">
        <v>84</v>
      </c>
      <c r="AY156" s="20" t="s">
        <v>190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20" t="s">
        <v>82</v>
      </c>
      <c r="BK156" s="221">
        <f>ROUND(I156*H156,2)</f>
        <v>0</v>
      </c>
      <c r="BL156" s="20" t="s">
        <v>197</v>
      </c>
      <c r="BM156" s="220" t="s">
        <v>283</v>
      </c>
    </row>
    <row r="157" s="2" customFormat="1">
      <c r="A157" s="41"/>
      <c r="B157" s="42"/>
      <c r="C157" s="43"/>
      <c r="D157" s="222" t="s">
        <v>199</v>
      </c>
      <c r="E157" s="43"/>
      <c r="F157" s="223" t="s">
        <v>284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199</v>
      </c>
      <c r="AU157" s="20" t="s">
        <v>84</v>
      </c>
    </row>
    <row r="158" s="13" customFormat="1">
      <c r="A158" s="13"/>
      <c r="B158" s="227"/>
      <c r="C158" s="228"/>
      <c r="D158" s="229" t="s">
        <v>201</v>
      </c>
      <c r="E158" s="230" t="s">
        <v>28</v>
      </c>
      <c r="F158" s="231" t="s">
        <v>202</v>
      </c>
      <c r="G158" s="228"/>
      <c r="H158" s="230" t="s">
        <v>28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201</v>
      </c>
      <c r="AU158" s="237" t="s">
        <v>84</v>
      </c>
      <c r="AV158" s="13" t="s">
        <v>82</v>
      </c>
      <c r="AW158" s="13" t="s">
        <v>35</v>
      </c>
      <c r="AX158" s="13" t="s">
        <v>74</v>
      </c>
      <c r="AY158" s="237" t="s">
        <v>190</v>
      </c>
    </row>
    <row r="159" s="14" customFormat="1">
      <c r="A159" s="14"/>
      <c r="B159" s="238"/>
      <c r="C159" s="239"/>
      <c r="D159" s="229" t="s">
        <v>201</v>
      </c>
      <c r="E159" s="240" t="s">
        <v>28</v>
      </c>
      <c r="F159" s="241" t="s">
        <v>285</v>
      </c>
      <c r="G159" s="239"/>
      <c r="H159" s="242">
        <v>0.096000000000000002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201</v>
      </c>
      <c r="AU159" s="248" t="s">
        <v>84</v>
      </c>
      <c r="AV159" s="14" t="s">
        <v>84</v>
      </c>
      <c r="AW159" s="14" t="s">
        <v>35</v>
      </c>
      <c r="AX159" s="14" t="s">
        <v>82</v>
      </c>
      <c r="AY159" s="248" t="s">
        <v>190</v>
      </c>
    </row>
    <row r="160" s="2" customFormat="1" ht="24.15" customHeight="1">
      <c r="A160" s="41"/>
      <c r="B160" s="42"/>
      <c r="C160" s="209" t="s">
        <v>286</v>
      </c>
      <c r="D160" s="209" t="s">
        <v>192</v>
      </c>
      <c r="E160" s="210" t="s">
        <v>287</v>
      </c>
      <c r="F160" s="211" t="s">
        <v>288</v>
      </c>
      <c r="G160" s="212" t="s">
        <v>195</v>
      </c>
      <c r="H160" s="213">
        <v>0.096000000000000002</v>
      </c>
      <c r="I160" s="214"/>
      <c r="J160" s="215">
        <f>ROUND(I160*H160,2)</f>
        <v>0</v>
      </c>
      <c r="K160" s="211" t="s">
        <v>196</v>
      </c>
      <c r="L160" s="47"/>
      <c r="M160" s="216" t="s">
        <v>28</v>
      </c>
      <c r="N160" s="217" t="s">
        <v>45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197</v>
      </c>
      <c r="AT160" s="220" t="s">
        <v>192</v>
      </c>
      <c r="AU160" s="220" t="s">
        <v>84</v>
      </c>
      <c r="AY160" s="20" t="s">
        <v>190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82</v>
      </c>
      <c r="BK160" s="221">
        <f>ROUND(I160*H160,2)</f>
        <v>0</v>
      </c>
      <c r="BL160" s="20" t="s">
        <v>197</v>
      </c>
      <c r="BM160" s="220" t="s">
        <v>289</v>
      </c>
    </row>
    <row r="161" s="2" customFormat="1">
      <c r="A161" s="41"/>
      <c r="B161" s="42"/>
      <c r="C161" s="43"/>
      <c r="D161" s="222" t="s">
        <v>199</v>
      </c>
      <c r="E161" s="43"/>
      <c r="F161" s="223" t="s">
        <v>290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199</v>
      </c>
      <c r="AU161" s="20" t="s">
        <v>84</v>
      </c>
    </row>
    <row r="162" s="13" customFormat="1">
      <c r="A162" s="13"/>
      <c r="B162" s="227"/>
      <c r="C162" s="228"/>
      <c r="D162" s="229" t="s">
        <v>201</v>
      </c>
      <c r="E162" s="230" t="s">
        <v>28</v>
      </c>
      <c r="F162" s="231" t="s">
        <v>202</v>
      </c>
      <c r="G162" s="228"/>
      <c r="H162" s="230" t="s">
        <v>28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201</v>
      </c>
      <c r="AU162" s="237" t="s">
        <v>84</v>
      </c>
      <c r="AV162" s="13" t="s">
        <v>82</v>
      </c>
      <c r="AW162" s="13" t="s">
        <v>35</v>
      </c>
      <c r="AX162" s="13" t="s">
        <v>74</v>
      </c>
      <c r="AY162" s="237" t="s">
        <v>190</v>
      </c>
    </row>
    <row r="163" s="14" customFormat="1">
      <c r="A163" s="14"/>
      <c r="B163" s="238"/>
      <c r="C163" s="239"/>
      <c r="D163" s="229" t="s">
        <v>201</v>
      </c>
      <c r="E163" s="240" t="s">
        <v>28</v>
      </c>
      <c r="F163" s="241" t="s">
        <v>285</v>
      </c>
      <c r="G163" s="239"/>
      <c r="H163" s="242">
        <v>0.096000000000000002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201</v>
      </c>
      <c r="AU163" s="248" t="s">
        <v>84</v>
      </c>
      <c r="AV163" s="14" t="s">
        <v>84</v>
      </c>
      <c r="AW163" s="14" t="s">
        <v>35</v>
      </c>
      <c r="AX163" s="14" t="s">
        <v>82</v>
      </c>
      <c r="AY163" s="248" t="s">
        <v>190</v>
      </c>
    </row>
    <row r="164" s="2" customFormat="1" ht="37.8" customHeight="1">
      <c r="A164" s="41"/>
      <c r="B164" s="42"/>
      <c r="C164" s="209" t="s">
        <v>291</v>
      </c>
      <c r="D164" s="209" t="s">
        <v>192</v>
      </c>
      <c r="E164" s="210" t="s">
        <v>292</v>
      </c>
      <c r="F164" s="211" t="s">
        <v>293</v>
      </c>
      <c r="G164" s="212" t="s">
        <v>211</v>
      </c>
      <c r="H164" s="213">
        <v>0.037999999999999999</v>
      </c>
      <c r="I164" s="214"/>
      <c r="J164" s="215">
        <f>ROUND(I164*H164,2)</f>
        <v>0</v>
      </c>
      <c r="K164" s="211" t="s">
        <v>196</v>
      </c>
      <c r="L164" s="47"/>
      <c r="M164" s="216" t="s">
        <v>28</v>
      </c>
      <c r="N164" s="217" t="s">
        <v>45</v>
      </c>
      <c r="O164" s="87"/>
      <c r="P164" s="218">
        <f>O164*H164</f>
        <v>0</v>
      </c>
      <c r="Q164" s="218">
        <v>2.3010999999999999</v>
      </c>
      <c r="R164" s="218">
        <f>Q164*H164</f>
        <v>0.0874418</v>
      </c>
      <c r="S164" s="218">
        <v>0</v>
      </c>
      <c r="T164" s="219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0" t="s">
        <v>197</v>
      </c>
      <c r="AT164" s="220" t="s">
        <v>192</v>
      </c>
      <c r="AU164" s="220" t="s">
        <v>84</v>
      </c>
      <c r="AY164" s="20" t="s">
        <v>190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20" t="s">
        <v>82</v>
      </c>
      <c r="BK164" s="221">
        <f>ROUND(I164*H164,2)</f>
        <v>0</v>
      </c>
      <c r="BL164" s="20" t="s">
        <v>197</v>
      </c>
      <c r="BM164" s="220" t="s">
        <v>294</v>
      </c>
    </row>
    <row r="165" s="2" customFormat="1">
      <c r="A165" s="41"/>
      <c r="B165" s="42"/>
      <c r="C165" s="43"/>
      <c r="D165" s="222" t="s">
        <v>199</v>
      </c>
      <c r="E165" s="43"/>
      <c r="F165" s="223" t="s">
        <v>295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199</v>
      </c>
      <c r="AU165" s="20" t="s">
        <v>84</v>
      </c>
    </row>
    <row r="166" s="13" customFormat="1">
      <c r="A166" s="13"/>
      <c r="B166" s="227"/>
      <c r="C166" s="228"/>
      <c r="D166" s="229" t="s">
        <v>201</v>
      </c>
      <c r="E166" s="230" t="s">
        <v>28</v>
      </c>
      <c r="F166" s="231" t="s">
        <v>202</v>
      </c>
      <c r="G166" s="228"/>
      <c r="H166" s="230" t="s">
        <v>28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201</v>
      </c>
      <c r="AU166" s="237" t="s">
        <v>84</v>
      </c>
      <c r="AV166" s="13" t="s">
        <v>82</v>
      </c>
      <c r="AW166" s="13" t="s">
        <v>35</v>
      </c>
      <c r="AX166" s="13" t="s">
        <v>74</v>
      </c>
      <c r="AY166" s="237" t="s">
        <v>190</v>
      </c>
    </row>
    <row r="167" s="14" customFormat="1">
      <c r="A167" s="14"/>
      <c r="B167" s="238"/>
      <c r="C167" s="239"/>
      <c r="D167" s="229" t="s">
        <v>201</v>
      </c>
      <c r="E167" s="240" t="s">
        <v>28</v>
      </c>
      <c r="F167" s="241" t="s">
        <v>296</v>
      </c>
      <c r="G167" s="239"/>
      <c r="H167" s="242">
        <v>0.024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201</v>
      </c>
      <c r="AU167" s="248" t="s">
        <v>84</v>
      </c>
      <c r="AV167" s="14" t="s">
        <v>84</v>
      </c>
      <c r="AW167" s="14" t="s">
        <v>35</v>
      </c>
      <c r="AX167" s="14" t="s">
        <v>74</v>
      </c>
      <c r="AY167" s="248" t="s">
        <v>190</v>
      </c>
    </row>
    <row r="168" s="14" customFormat="1">
      <c r="A168" s="14"/>
      <c r="B168" s="238"/>
      <c r="C168" s="239"/>
      <c r="D168" s="229" t="s">
        <v>201</v>
      </c>
      <c r="E168" s="240" t="s">
        <v>28</v>
      </c>
      <c r="F168" s="241" t="s">
        <v>279</v>
      </c>
      <c r="G168" s="239"/>
      <c r="H168" s="242">
        <v>0.014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8" t="s">
        <v>201</v>
      </c>
      <c r="AU168" s="248" t="s">
        <v>84</v>
      </c>
      <c r="AV168" s="14" t="s">
        <v>84</v>
      </c>
      <c r="AW168" s="14" t="s">
        <v>35</v>
      </c>
      <c r="AX168" s="14" t="s">
        <v>74</v>
      </c>
      <c r="AY168" s="248" t="s">
        <v>190</v>
      </c>
    </row>
    <row r="169" s="15" customFormat="1">
      <c r="A169" s="15"/>
      <c r="B169" s="249"/>
      <c r="C169" s="250"/>
      <c r="D169" s="229" t="s">
        <v>201</v>
      </c>
      <c r="E169" s="251" t="s">
        <v>28</v>
      </c>
      <c r="F169" s="252" t="s">
        <v>245</v>
      </c>
      <c r="G169" s="250"/>
      <c r="H169" s="253">
        <v>0.037999999999999999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9" t="s">
        <v>201</v>
      </c>
      <c r="AU169" s="259" t="s">
        <v>84</v>
      </c>
      <c r="AV169" s="15" t="s">
        <v>197</v>
      </c>
      <c r="AW169" s="15" t="s">
        <v>35</v>
      </c>
      <c r="AX169" s="15" t="s">
        <v>82</v>
      </c>
      <c r="AY169" s="259" t="s">
        <v>190</v>
      </c>
    </row>
    <row r="170" s="2" customFormat="1" ht="33" customHeight="1">
      <c r="A170" s="41"/>
      <c r="B170" s="42"/>
      <c r="C170" s="209" t="s">
        <v>297</v>
      </c>
      <c r="D170" s="209" t="s">
        <v>192</v>
      </c>
      <c r="E170" s="210" t="s">
        <v>298</v>
      </c>
      <c r="F170" s="211" t="s">
        <v>299</v>
      </c>
      <c r="G170" s="212" t="s">
        <v>195</v>
      </c>
      <c r="H170" s="213">
        <v>0.182</v>
      </c>
      <c r="I170" s="214"/>
      <c r="J170" s="215">
        <f>ROUND(I170*H170,2)</f>
        <v>0</v>
      </c>
      <c r="K170" s="211" t="s">
        <v>196</v>
      </c>
      <c r="L170" s="47"/>
      <c r="M170" s="216" t="s">
        <v>28</v>
      </c>
      <c r="N170" s="217" t="s">
        <v>45</v>
      </c>
      <c r="O170" s="87"/>
      <c r="P170" s="218">
        <f>O170*H170</f>
        <v>0</v>
      </c>
      <c r="Q170" s="218">
        <v>0.00792</v>
      </c>
      <c r="R170" s="218">
        <f>Q170*H170</f>
        <v>0.00144144</v>
      </c>
      <c r="S170" s="218">
        <v>0</v>
      </c>
      <c r="T170" s="219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0" t="s">
        <v>197</v>
      </c>
      <c r="AT170" s="220" t="s">
        <v>192</v>
      </c>
      <c r="AU170" s="220" t="s">
        <v>84</v>
      </c>
      <c r="AY170" s="20" t="s">
        <v>190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0" t="s">
        <v>82</v>
      </c>
      <c r="BK170" s="221">
        <f>ROUND(I170*H170,2)</f>
        <v>0</v>
      </c>
      <c r="BL170" s="20" t="s">
        <v>197</v>
      </c>
      <c r="BM170" s="220" t="s">
        <v>300</v>
      </c>
    </row>
    <row r="171" s="2" customFormat="1">
      <c r="A171" s="41"/>
      <c r="B171" s="42"/>
      <c r="C171" s="43"/>
      <c r="D171" s="222" t="s">
        <v>199</v>
      </c>
      <c r="E171" s="43"/>
      <c r="F171" s="223" t="s">
        <v>301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199</v>
      </c>
      <c r="AU171" s="20" t="s">
        <v>84</v>
      </c>
    </row>
    <row r="172" s="13" customFormat="1">
      <c r="A172" s="13"/>
      <c r="B172" s="227"/>
      <c r="C172" s="228"/>
      <c r="D172" s="229" t="s">
        <v>201</v>
      </c>
      <c r="E172" s="230" t="s">
        <v>28</v>
      </c>
      <c r="F172" s="231" t="s">
        <v>202</v>
      </c>
      <c r="G172" s="228"/>
      <c r="H172" s="230" t="s">
        <v>28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201</v>
      </c>
      <c r="AU172" s="237" t="s">
        <v>84</v>
      </c>
      <c r="AV172" s="13" t="s">
        <v>82</v>
      </c>
      <c r="AW172" s="13" t="s">
        <v>35</v>
      </c>
      <c r="AX172" s="13" t="s">
        <v>74</v>
      </c>
      <c r="AY172" s="237" t="s">
        <v>190</v>
      </c>
    </row>
    <row r="173" s="14" customFormat="1">
      <c r="A173" s="14"/>
      <c r="B173" s="238"/>
      <c r="C173" s="239"/>
      <c r="D173" s="229" t="s">
        <v>201</v>
      </c>
      <c r="E173" s="240" t="s">
        <v>28</v>
      </c>
      <c r="F173" s="241" t="s">
        <v>302</v>
      </c>
      <c r="G173" s="239"/>
      <c r="H173" s="242">
        <v>0.182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201</v>
      </c>
      <c r="AU173" s="248" t="s">
        <v>84</v>
      </c>
      <c r="AV173" s="14" t="s">
        <v>84</v>
      </c>
      <c r="AW173" s="14" t="s">
        <v>35</v>
      </c>
      <c r="AX173" s="14" t="s">
        <v>82</v>
      </c>
      <c r="AY173" s="248" t="s">
        <v>190</v>
      </c>
    </row>
    <row r="174" s="2" customFormat="1" ht="33" customHeight="1">
      <c r="A174" s="41"/>
      <c r="B174" s="42"/>
      <c r="C174" s="209" t="s">
        <v>303</v>
      </c>
      <c r="D174" s="209" t="s">
        <v>192</v>
      </c>
      <c r="E174" s="210" t="s">
        <v>304</v>
      </c>
      <c r="F174" s="211" t="s">
        <v>305</v>
      </c>
      <c r="G174" s="212" t="s">
        <v>195</v>
      </c>
      <c r="H174" s="213">
        <v>0.182</v>
      </c>
      <c r="I174" s="214"/>
      <c r="J174" s="215">
        <f>ROUND(I174*H174,2)</f>
        <v>0</v>
      </c>
      <c r="K174" s="211" t="s">
        <v>196</v>
      </c>
      <c r="L174" s="47"/>
      <c r="M174" s="216" t="s">
        <v>28</v>
      </c>
      <c r="N174" s="217" t="s">
        <v>45</v>
      </c>
      <c r="O174" s="87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0" t="s">
        <v>197</v>
      </c>
      <c r="AT174" s="220" t="s">
        <v>192</v>
      </c>
      <c r="AU174" s="220" t="s">
        <v>84</v>
      </c>
      <c r="AY174" s="20" t="s">
        <v>190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20" t="s">
        <v>82</v>
      </c>
      <c r="BK174" s="221">
        <f>ROUND(I174*H174,2)</f>
        <v>0</v>
      </c>
      <c r="BL174" s="20" t="s">
        <v>197</v>
      </c>
      <c r="BM174" s="220" t="s">
        <v>306</v>
      </c>
    </row>
    <row r="175" s="2" customFormat="1">
      <c r="A175" s="41"/>
      <c r="B175" s="42"/>
      <c r="C175" s="43"/>
      <c r="D175" s="222" t="s">
        <v>199</v>
      </c>
      <c r="E175" s="43"/>
      <c r="F175" s="223" t="s">
        <v>307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199</v>
      </c>
      <c r="AU175" s="20" t="s">
        <v>84</v>
      </c>
    </row>
    <row r="176" s="13" customFormat="1">
      <c r="A176" s="13"/>
      <c r="B176" s="227"/>
      <c r="C176" s="228"/>
      <c r="D176" s="229" t="s">
        <v>201</v>
      </c>
      <c r="E176" s="230" t="s">
        <v>28</v>
      </c>
      <c r="F176" s="231" t="s">
        <v>202</v>
      </c>
      <c r="G176" s="228"/>
      <c r="H176" s="230" t="s">
        <v>28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201</v>
      </c>
      <c r="AU176" s="237" t="s">
        <v>84</v>
      </c>
      <c r="AV176" s="13" t="s">
        <v>82</v>
      </c>
      <c r="AW176" s="13" t="s">
        <v>35</v>
      </c>
      <c r="AX176" s="13" t="s">
        <v>74</v>
      </c>
      <c r="AY176" s="237" t="s">
        <v>190</v>
      </c>
    </row>
    <row r="177" s="14" customFormat="1">
      <c r="A177" s="14"/>
      <c r="B177" s="238"/>
      <c r="C177" s="239"/>
      <c r="D177" s="229" t="s">
        <v>201</v>
      </c>
      <c r="E177" s="240" t="s">
        <v>28</v>
      </c>
      <c r="F177" s="241" t="s">
        <v>302</v>
      </c>
      <c r="G177" s="239"/>
      <c r="H177" s="242">
        <v>0.182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201</v>
      </c>
      <c r="AU177" s="248" t="s">
        <v>84</v>
      </c>
      <c r="AV177" s="14" t="s">
        <v>84</v>
      </c>
      <c r="AW177" s="14" t="s">
        <v>35</v>
      </c>
      <c r="AX177" s="14" t="s">
        <v>82</v>
      </c>
      <c r="AY177" s="248" t="s">
        <v>190</v>
      </c>
    </row>
    <row r="178" s="12" customFormat="1" ht="22.8" customHeight="1">
      <c r="A178" s="12"/>
      <c r="B178" s="193"/>
      <c r="C178" s="194"/>
      <c r="D178" s="195" t="s">
        <v>73</v>
      </c>
      <c r="E178" s="207" t="s">
        <v>225</v>
      </c>
      <c r="F178" s="207" t="s">
        <v>308</v>
      </c>
      <c r="G178" s="194"/>
      <c r="H178" s="194"/>
      <c r="I178" s="197"/>
      <c r="J178" s="208">
        <f>BK178</f>
        <v>0</v>
      </c>
      <c r="K178" s="194"/>
      <c r="L178" s="199"/>
      <c r="M178" s="200"/>
      <c r="N178" s="201"/>
      <c r="O178" s="201"/>
      <c r="P178" s="202">
        <f>SUM(P179:P243)</f>
        <v>0</v>
      </c>
      <c r="Q178" s="201"/>
      <c r="R178" s="202">
        <f>SUM(R179:R243)</f>
        <v>1.6605003200000001</v>
      </c>
      <c r="S178" s="201"/>
      <c r="T178" s="203">
        <f>SUM(T179:T243)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4" t="s">
        <v>82</v>
      </c>
      <c r="AT178" s="205" t="s">
        <v>73</v>
      </c>
      <c r="AU178" s="205" t="s">
        <v>82</v>
      </c>
      <c r="AY178" s="204" t="s">
        <v>190</v>
      </c>
      <c r="BK178" s="206">
        <f>SUM(BK179:BK243)</f>
        <v>0</v>
      </c>
    </row>
    <row r="179" s="2" customFormat="1" ht="24.15" customHeight="1">
      <c r="A179" s="41"/>
      <c r="B179" s="42"/>
      <c r="C179" s="209" t="s">
        <v>309</v>
      </c>
      <c r="D179" s="209" t="s">
        <v>192</v>
      </c>
      <c r="E179" s="210" t="s">
        <v>310</v>
      </c>
      <c r="F179" s="211" t="s">
        <v>311</v>
      </c>
      <c r="G179" s="212" t="s">
        <v>195</v>
      </c>
      <c r="H179" s="213">
        <v>7.3200000000000003</v>
      </c>
      <c r="I179" s="214"/>
      <c r="J179" s="215">
        <f>ROUND(I179*H179,2)</f>
        <v>0</v>
      </c>
      <c r="K179" s="211" t="s">
        <v>196</v>
      </c>
      <c r="L179" s="47"/>
      <c r="M179" s="216" t="s">
        <v>28</v>
      </c>
      <c r="N179" s="217" t="s">
        <v>45</v>
      </c>
      <c r="O179" s="87"/>
      <c r="P179" s="218">
        <f>O179*H179</f>
        <v>0</v>
      </c>
      <c r="Q179" s="218">
        <v>0.00025999999999999998</v>
      </c>
      <c r="R179" s="218">
        <f>Q179*H179</f>
        <v>0.0019031999999999999</v>
      </c>
      <c r="S179" s="218">
        <v>0</v>
      </c>
      <c r="T179" s="219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0" t="s">
        <v>197</v>
      </c>
      <c r="AT179" s="220" t="s">
        <v>192</v>
      </c>
      <c r="AU179" s="220" t="s">
        <v>84</v>
      </c>
      <c r="AY179" s="20" t="s">
        <v>190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20" t="s">
        <v>82</v>
      </c>
      <c r="BK179" s="221">
        <f>ROUND(I179*H179,2)</f>
        <v>0</v>
      </c>
      <c r="BL179" s="20" t="s">
        <v>197</v>
      </c>
      <c r="BM179" s="220" t="s">
        <v>312</v>
      </c>
    </row>
    <row r="180" s="2" customFormat="1">
      <c r="A180" s="41"/>
      <c r="B180" s="42"/>
      <c r="C180" s="43"/>
      <c r="D180" s="222" t="s">
        <v>199</v>
      </c>
      <c r="E180" s="43"/>
      <c r="F180" s="223" t="s">
        <v>313</v>
      </c>
      <c r="G180" s="43"/>
      <c r="H180" s="43"/>
      <c r="I180" s="224"/>
      <c r="J180" s="43"/>
      <c r="K180" s="43"/>
      <c r="L180" s="47"/>
      <c r="M180" s="225"/>
      <c r="N180" s="226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199</v>
      </c>
      <c r="AU180" s="20" t="s">
        <v>84</v>
      </c>
    </row>
    <row r="181" s="14" customFormat="1">
      <c r="A181" s="14"/>
      <c r="B181" s="238"/>
      <c r="C181" s="239"/>
      <c r="D181" s="229" t="s">
        <v>201</v>
      </c>
      <c r="E181" s="240" t="s">
        <v>28</v>
      </c>
      <c r="F181" s="241" t="s">
        <v>95</v>
      </c>
      <c r="G181" s="239"/>
      <c r="H181" s="242">
        <v>7.3200000000000003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201</v>
      </c>
      <c r="AU181" s="248" t="s">
        <v>84</v>
      </c>
      <c r="AV181" s="14" t="s">
        <v>84</v>
      </c>
      <c r="AW181" s="14" t="s">
        <v>35</v>
      </c>
      <c r="AX181" s="14" t="s">
        <v>82</v>
      </c>
      <c r="AY181" s="248" t="s">
        <v>190</v>
      </c>
    </row>
    <row r="182" s="2" customFormat="1" ht="49.05" customHeight="1">
      <c r="A182" s="41"/>
      <c r="B182" s="42"/>
      <c r="C182" s="209" t="s">
        <v>7</v>
      </c>
      <c r="D182" s="209" t="s">
        <v>192</v>
      </c>
      <c r="E182" s="210" t="s">
        <v>314</v>
      </c>
      <c r="F182" s="211" t="s">
        <v>315</v>
      </c>
      <c r="G182" s="212" t="s">
        <v>195</v>
      </c>
      <c r="H182" s="213">
        <v>7.3200000000000003</v>
      </c>
      <c r="I182" s="214"/>
      <c r="J182" s="215">
        <f>ROUND(I182*H182,2)</f>
        <v>0</v>
      </c>
      <c r="K182" s="211" t="s">
        <v>196</v>
      </c>
      <c r="L182" s="47"/>
      <c r="M182" s="216" t="s">
        <v>28</v>
      </c>
      <c r="N182" s="217" t="s">
        <v>45</v>
      </c>
      <c r="O182" s="87"/>
      <c r="P182" s="218">
        <f>O182*H182</f>
        <v>0</v>
      </c>
      <c r="Q182" s="218">
        <v>0.021899999999999999</v>
      </c>
      <c r="R182" s="218">
        <f>Q182*H182</f>
        <v>0.16030800000000001</v>
      </c>
      <c r="S182" s="218">
        <v>0</v>
      </c>
      <c r="T182" s="219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0" t="s">
        <v>197</v>
      </c>
      <c r="AT182" s="220" t="s">
        <v>192</v>
      </c>
      <c r="AU182" s="220" t="s">
        <v>84</v>
      </c>
      <c r="AY182" s="20" t="s">
        <v>190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20" t="s">
        <v>82</v>
      </c>
      <c r="BK182" s="221">
        <f>ROUND(I182*H182,2)</f>
        <v>0</v>
      </c>
      <c r="BL182" s="20" t="s">
        <v>197</v>
      </c>
      <c r="BM182" s="220" t="s">
        <v>316</v>
      </c>
    </row>
    <row r="183" s="2" customFormat="1">
      <c r="A183" s="41"/>
      <c r="B183" s="42"/>
      <c r="C183" s="43"/>
      <c r="D183" s="222" t="s">
        <v>199</v>
      </c>
      <c r="E183" s="43"/>
      <c r="F183" s="223" t="s">
        <v>317</v>
      </c>
      <c r="G183" s="43"/>
      <c r="H183" s="43"/>
      <c r="I183" s="224"/>
      <c r="J183" s="43"/>
      <c r="K183" s="43"/>
      <c r="L183" s="47"/>
      <c r="M183" s="225"/>
      <c r="N183" s="22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199</v>
      </c>
      <c r="AU183" s="20" t="s">
        <v>84</v>
      </c>
    </row>
    <row r="184" s="14" customFormat="1">
      <c r="A184" s="14"/>
      <c r="B184" s="238"/>
      <c r="C184" s="239"/>
      <c r="D184" s="229" t="s">
        <v>201</v>
      </c>
      <c r="E184" s="240" t="s">
        <v>28</v>
      </c>
      <c r="F184" s="241" t="s">
        <v>95</v>
      </c>
      <c r="G184" s="239"/>
      <c r="H184" s="242">
        <v>7.3200000000000003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201</v>
      </c>
      <c r="AU184" s="248" t="s">
        <v>84</v>
      </c>
      <c r="AV184" s="14" t="s">
        <v>84</v>
      </c>
      <c r="AW184" s="14" t="s">
        <v>35</v>
      </c>
      <c r="AX184" s="14" t="s">
        <v>82</v>
      </c>
      <c r="AY184" s="248" t="s">
        <v>190</v>
      </c>
    </row>
    <row r="185" s="2" customFormat="1" ht="33" customHeight="1">
      <c r="A185" s="41"/>
      <c r="B185" s="42"/>
      <c r="C185" s="209" t="s">
        <v>318</v>
      </c>
      <c r="D185" s="209" t="s">
        <v>192</v>
      </c>
      <c r="E185" s="210" t="s">
        <v>319</v>
      </c>
      <c r="F185" s="211" t="s">
        <v>320</v>
      </c>
      <c r="G185" s="212" t="s">
        <v>195</v>
      </c>
      <c r="H185" s="213">
        <v>37.718000000000004</v>
      </c>
      <c r="I185" s="214"/>
      <c r="J185" s="215">
        <f>ROUND(I185*H185,2)</f>
        <v>0</v>
      </c>
      <c r="K185" s="211" t="s">
        <v>196</v>
      </c>
      <c r="L185" s="47"/>
      <c r="M185" s="216" t="s">
        <v>28</v>
      </c>
      <c r="N185" s="217" t="s">
        <v>45</v>
      </c>
      <c r="O185" s="87"/>
      <c r="P185" s="218">
        <f>O185*H185</f>
        <v>0</v>
      </c>
      <c r="Q185" s="218">
        <v>0.0064999999999999997</v>
      </c>
      <c r="R185" s="218">
        <f>Q185*H185</f>
        <v>0.24516700000000002</v>
      </c>
      <c r="S185" s="218">
        <v>0</v>
      </c>
      <c r="T185" s="219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0" t="s">
        <v>197</v>
      </c>
      <c r="AT185" s="220" t="s">
        <v>192</v>
      </c>
      <c r="AU185" s="220" t="s">
        <v>84</v>
      </c>
      <c r="AY185" s="20" t="s">
        <v>190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20" t="s">
        <v>82</v>
      </c>
      <c r="BK185" s="221">
        <f>ROUND(I185*H185,2)</f>
        <v>0</v>
      </c>
      <c r="BL185" s="20" t="s">
        <v>197</v>
      </c>
      <c r="BM185" s="220" t="s">
        <v>321</v>
      </c>
    </row>
    <row r="186" s="2" customFormat="1">
      <c r="A186" s="41"/>
      <c r="B186" s="42"/>
      <c r="C186" s="43"/>
      <c r="D186" s="222" t="s">
        <v>199</v>
      </c>
      <c r="E186" s="43"/>
      <c r="F186" s="223" t="s">
        <v>322</v>
      </c>
      <c r="G186" s="43"/>
      <c r="H186" s="43"/>
      <c r="I186" s="224"/>
      <c r="J186" s="43"/>
      <c r="K186" s="43"/>
      <c r="L186" s="47"/>
      <c r="M186" s="225"/>
      <c r="N186" s="226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199</v>
      </c>
      <c r="AU186" s="20" t="s">
        <v>84</v>
      </c>
    </row>
    <row r="187" s="13" customFormat="1">
      <c r="A187" s="13"/>
      <c r="B187" s="227"/>
      <c r="C187" s="228"/>
      <c r="D187" s="229" t="s">
        <v>201</v>
      </c>
      <c r="E187" s="230" t="s">
        <v>28</v>
      </c>
      <c r="F187" s="231" t="s">
        <v>202</v>
      </c>
      <c r="G187" s="228"/>
      <c r="H187" s="230" t="s">
        <v>28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201</v>
      </c>
      <c r="AU187" s="237" t="s">
        <v>84</v>
      </c>
      <c r="AV187" s="13" t="s">
        <v>82</v>
      </c>
      <c r="AW187" s="13" t="s">
        <v>35</v>
      </c>
      <c r="AX187" s="13" t="s">
        <v>74</v>
      </c>
      <c r="AY187" s="237" t="s">
        <v>190</v>
      </c>
    </row>
    <row r="188" s="14" customFormat="1">
      <c r="A188" s="14"/>
      <c r="B188" s="238"/>
      <c r="C188" s="239"/>
      <c r="D188" s="229" t="s">
        <v>201</v>
      </c>
      <c r="E188" s="240" t="s">
        <v>28</v>
      </c>
      <c r="F188" s="241" t="s">
        <v>323</v>
      </c>
      <c r="G188" s="239"/>
      <c r="H188" s="242">
        <v>18.539999999999999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201</v>
      </c>
      <c r="AU188" s="248" t="s">
        <v>84</v>
      </c>
      <c r="AV188" s="14" t="s">
        <v>84</v>
      </c>
      <c r="AW188" s="14" t="s">
        <v>35</v>
      </c>
      <c r="AX188" s="14" t="s">
        <v>74</v>
      </c>
      <c r="AY188" s="248" t="s">
        <v>190</v>
      </c>
    </row>
    <row r="189" s="14" customFormat="1">
      <c r="A189" s="14"/>
      <c r="B189" s="238"/>
      <c r="C189" s="239"/>
      <c r="D189" s="229" t="s">
        <v>201</v>
      </c>
      <c r="E189" s="240" t="s">
        <v>28</v>
      </c>
      <c r="F189" s="241" t="s">
        <v>324</v>
      </c>
      <c r="G189" s="239"/>
      <c r="H189" s="242">
        <v>15.244999999999999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201</v>
      </c>
      <c r="AU189" s="248" t="s">
        <v>84</v>
      </c>
      <c r="AV189" s="14" t="s">
        <v>84</v>
      </c>
      <c r="AW189" s="14" t="s">
        <v>35</v>
      </c>
      <c r="AX189" s="14" t="s">
        <v>74</v>
      </c>
      <c r="AY189" s="248" t="s">
        <v>190</v>
      </c>
    </row>
    <row r="190" s="14" customFormat="1">
      <c r="A190" s="14"/>
      <c r="B190" s="238"/>
      <c r="C190" s="239"/>
      <c r="D190" s="229" t="s">
        <v>201</v>
      </c>
      <c r="E190" s="240" t="s">
        <v>28</v>
      </c>
      <c r="F190" s="241" t="s">
        <v>325</v>
      </c>
      <c r="G190" s="239"/>
      <c r="H190" s="242">
        <v>0.127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201</v>
      </c>
      <c r="AU190" s="248" t="s">
        <v>84</v>
      </c>
      <c r="AV190" s="14" t="s">
        <v>84</v>
      </c>
      <c r="AW190" s="14" t="s">
        <v>35</v>
      </c>
      <c r="AX190" s="14" t="s">
        <v>74</v>
      </c>
      <c r="AY190" s="248" t="s">
        <v>190</v>
      </c>
    </row>
    <row r="191" s="14" customFormat="1">
      <c r="A191" s="14"/>
      <c r="B191" s="238"/>
      <c r="C191" s="239"/>
      <c r="D191" s="229" t="s">
        <v>201</v>
      </c>
      <c r="E191" s="240" t="s">
        <v>28</v>
      </c>
      <c r="F191" s="241" t="s">
        <v>326</v>
      </c>
      <c r="G191" s="239"/>
      <c r="H191" s="242">
        <v>-6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201</v>
      </c>
      <c r="AU191" s="248" t="s">
        <v>84</v>
      </c>
      <c r="AV191" s="14" t="s">
        <v>84</v>
      </c>
      <c r="AW191" s="14" t="s">
        <v>35</v>
      </c>
      <c r="AX191" s="14" t="s">
        <v>74</v>
      </c>
      <c r="AY191" s="248" t="s">
        <v>190</v>
      </c>
    </row>
    <row r="192" s="16" customFormat="1">
      <c r="A192" s="16"/>
      <c r="B192" s="270"/>
      <c r="C192" s="271"/>
      <c r="D192" s="229" t="s">
        <v>201</v>
      </c>
      <c r="E192" s="272" t="s">
        <v>102</v>
      </c>
      <c r="F192" s="273" t="s">
        <v>327</v>
      </c>
      <c r="G192" s="271"/>
      <c r="H192" s="274">
        <v>27.911999999999999</v>
      </c>
      <c r="I192" s="275"/>
      <c r="J192" s="271"/>
      <c r="K192" s="271"/>
      <c r="L192" s="276"/>
      <c r="M192" s="277"/>
      <c r="N192" s="278"/>
      <c r="O192" s="278"/>
      <c r="P192" s="278"/>
      <c r="Q192" s="278"/>
      <c r="R192" s="278"/>
      <c r="S192" s="278"/>
      <c r="T192" s="279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80" t="s">
        <v>201</v>
      </c>
      <c r="AU192" s="280" t="s">
        <v>84</v>
      </c>
      <c r="AV192" s="16" t="s">
        <v>141</v>
      </c>
      <c r="AW192" s="16" t="s">
        <v>35</v>
      </c>
      <c r="AX192" s="16" t="s">
        <v>74</v>
      </c>
      <c r="AY192" s="280" t="s">
        <v>190</v>
      </c>
    </row>
    <row r="193" s="14" customFormat="1">
      <c r="A193" s="14"/>
      <c r="B193" s="238"/>
      <c r="C193" s="239"/>
      <c r="D193" s="229" t="s">
        <v>201</v>
      </c>
      <c r="E193" s="240" t="s">
        <v>28</v>
      </c>
      <c r="F193" s="241" t="s">
        <v>328</v>
      </c>
      <c r="G193" s="239"/>
      <c r="H193" s="242">
        <v>4.1500000000000004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8" t="s">
        <v>201</v>
      </c>
      <c r="AU193" s="248" t="s">
        <v>84</v>
      </c>
      <c r="AV193" s="14" t="s">
        <v>84</v>
      </c>
      <c r="AW193" s="14" t="s">
        <v>35</v>
      </c>
      <c r="AX193" s="14" t="s">
        <v>74</v>
      </c>
      <c r="AY193" s="248" t="s">
        <v>190</v>
      </c>
    </row>
    <row r="194" s="14" customFormat="1">
      <c r="A194" s="14"/>
      <c r="B194" s="238"/>
      <c r="C194" s="239"/>
      <c r="D194" s="229" t="s">
        <v>201</v>
      </c>
      <c r="E194" s="240" t="s">
        <v>28</v>
      </c>
      <c r="F194" s="241" t="s">
        <v>329</v>
      </c>
      <c r="G194" s="239"/>
      <c r="H194" s="242">
        <v>2.6320000000000001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201</v>
      </c>
      <c r="AU194" s="248" t="s">
        <v>84</v>
      </c>
      <c r="AV194" s="14" t="s">
        <v>84</v>
      </c>
      <c r="AW194" s="14" t="s">
        <v>35</v>
      </c>
      <c r="AX194" s="14" t="s">
        <v>74</v>
      </c>
      <c r="AY194" s="248" t="s">
        <v>190</v>
      </c>
    </row>
    <row r="195" s="16" customFormat="1">
      <c r="A195" s="16"/>
      <c r="B195" s="270"/>
      <c r="C195" s="271"/>
      <c r="D195" s="229" t="s">
        <v>201</v>
      </c>
      <c r="E195" s="272" t="s">
        <v>104</v>
      </c>
      <c r="F195" s="273" t="s">
        <v>327</v>
      </c>
      <c r="G195" s="271"/>
      <c r="H195" s="274">
        <v>6.782</v>
      </c>
      <c r="I195" s="275"/>
      <c r="J195" s="271"/>
      <c r="K195" s="271"/>
      <c r="L195" s="276"/>
      <c r="M195" s="277"/>
      <c r="N195" s="278"/>
      <c r="O195" s="278"/>
      <c r="P195" s="278"/>
      <c r="Q195" s="278"/>
      <c r="R195" s="278"/>
      <c r="S195" s="278"/>
      <c r="T195" s="279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0" t="s">
        <v>201</v>
      </c>
      <c r="AU195" s="280" t="s">
        <v>84</v>
      </c>
      <c r="AV195" s="16" t="s">
        <v>141</v>
      </c>
      <c r="AW195" s="16" t="s">
        <v>35</v>
      </c>
      <c r="AX195" s="16" t="s">
        <v>74</v>
      </c>
      <c r="AY195" s="280" t="s">
        <v>190</v>
      </c>
    </row>
    <row r="196" s="14" customFormat="1">
      <c r="A196" s="14"/>
      <c r="B196" s="238"/>
      <c r="C196" s="239"/>
      <c r="D196" s="229" t="s">
        <v>201</v>
      </c>
      <c r="E196" s="240" t="s">
        <v>28</v>
      </c>
      <c r="F196" s="241" t="s">
        <v>330</v>
      </c>
      <c r="G196" s="239"/>
      <c r="H196" s="242">
        <v>3.024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201</v>
      </c>
      <c r="AU196" s="248" t="s">
        <v>84</v>
      </c>
      <c r="AV196" s="14" t="s">
        <v>84</v>
      </c>
      <c r="AW196" s="14" t="s">
        <v>35</v>
      </c>
      <c r="AX196" s="14" t="s">
        <v>74</v>
      </c>
      <c r="AY196" s="248" t="s">
        <v>190</v>
      </c>
    </row>
    <row r="197" s="15" customFormat="1">
      <c r="A197" s="15"/>
      <c r="B197" s="249"/>
      <c r="C197" s="250"/>
      <c r="D197" s="229" t="s">
        <v>201</v>
      </c>
      <c r="E197" s="251" t="s">
        <v>331</v>
      </c>
      <c r="F197" s="252" t="s">
        <v>245</v>
      </c>
      <c r="G197" s="250"/>
      <c r="H197" s="253">
        <v>37.718000000000004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9" t="s">
        <v>201</v>
      </c>
      <c r="AU197" s="259" t="s">
        <v>84</v>
      </c>
      <c r="AV197" s="15" t="s">
        <v>197</v>
      </c>
      <c r="AW197" s="15" t="s">
        <v>35</v>
      </c>
      <c r="AX197" s="15" t="s">
        <v>82</v>
      </c>
      <c r="AY197" s="259" t="s">
        <v>190</v>
      </c>
    </row>
    <row r="198" s="2" customFormat="1" ht="24.15" customHeight="1">
      <c r="A198" s="41"/>
      <c r="B198" s="42"/>
      <c r="C198" s="209" t="s">
        <v>332</v>
      </c>
      <c r="D198" s="209" t="s">
        <v>192</v>
      </c>
      <c r="E198" s="210" t="s">
        <v>333</v>
      </c>
      <c r="F198" s="211" t="s">
        <v>334</v>
      </c>
      <c r="G198" s="212" t="s">
        <v>195</v>
      </c>
      <c r="H198" s="213">
        <v>13.215999999999999</v>
      </c>
      <c r="I198" s="214"/>
      <c r="J198" s="215">
        <f>ROUND(I198*H198,2)</f>
        <v>0</v>
      </c>
      <c r="K198" s="211" t="s">
        <v>196</v>
      </c>
      <c r="L198" s="47"/>
      <c r="M198" s="216" t="s">
        <v>28</v>
      </c>
      <c r="N198" s="217" t="s">
        <v>45</v>
      </c>
      <c r="O198" s="87"/>
      <c r="P198" s="218">
        <f>O198*H198</f>
        <v>0</v>
      </c>
      <c r="Q198" s="218">
        <v>0.00025999999999999998</v>
      </c>
      <c r="R198" s="218">
        <f>Q198*H198</f>
        <v>0.0034361599999999993</v>
      </c>
      <c r="S198" s="218">
        <v>0</v>
      </c>
      <c r="T198" s="219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0" t="s">
        <v>197</v>
      </c>
      <c r="AT198" s="220" t="s">
        <v>192</v>
      </c>
      <c r="AU198" s="220" t="s">
        <v>84</v>
      </c>
      <c r="AY198" s="20" t="s">
        <v>190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20" t="s">
        <v>82</v>
      </c>
      <c r="BK198" s="221">
        <f>ROUND(I198*H198,2)</f>
        <v>0</v>
      </c>
      <c r="BL198" s="20" t="s">
        <v>197</v>
      </c>
      <c r="BM198" s="220" t="s">
        <v>335</v>
      </c>
    </row>
    <row r="199" s="2" customFormat="1">
      <c r="A199" s="41"/>
      <c r="B199" s="42"/>
      <c r="C199" s="43"/>
      <c r="D199" s="222" t="s">
        <v>199</v>
      </c>
      <c r="E199" s="43"/>
      <c r="F199" s="223" t="s">
        <v>336</v>
      </c>
      <c r="G199" s="43"/>
      <c r="H199" s="43"/>
      <c r="I199" s="224"/>
      <c r="J199" s="43"/>
      <c r="K199" s="43"/>
      <c r="L199" s="47"/>
      <c r="M199" s="225"/>
      <c r="N199" s="22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199</v>
      </c>
      <c r="AU199" s="20" t="s">
        <v>84</v>
      </c>
    </row>
    <row r="200" s="14" customFormat="1">
      <c r="A200" s="14"/>
      <c r="B200" s="238"/>
      <c r="C200" s="239"/>
      <c r="D200" s="229" t="s">
        <v>201</v>
      </c>
      <c r="E200" s="240" t="s">
        <v>28</v>
      </c>
      <c r="F200" s="241" t="s">
        <v>97</v>
      </c>
      <c r="G200" s="239"/>
      <c r="H200" s="242">
        <v>13.215999999999999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201</v>
      </c>
      <c r="AU200" s="248" t="s">
        <v>84</v>
      </c>
      <c r="AV200" s="14" t="s">
        <v>84</v>
      </c>
      <c r="AW200" s="14" t="s">
        <v>35</v>
      </c>
      <c r="AX200" s="14" t="s">
        <v>82</v>
      </c>
      <c r="AY200" s="248" t="s">
        <v>190</v>
      </c>
    </row>
    <row r="201" s="2" customFormat="1" ht="37.8" customHeight="1">
      <c r="A201" s="41"/>
      <c r="B201" s="42"/>
      <c r="C201" s="209" t="s">
        <v>337</v>
      </c>
      <c r="D201" s="209" t="s">
        <v>192</v>
      </c>
      <c r="E201" s="210" t="s">
        <v>338</v>
      </c>
      <c r="F201" s="211" t="s">
        <v>339</v>
      </c>
      <c r="G201" s="212" t="s">
        <v>195</v>
      </c>
      <c r="H201" s="213">
        <v>27.911999999999999</v>
      </c>
      <c r="I201" s="214"/>
      <c r="J201" s="215">
        <f>ROUND(I201*H201,2)</f>
        <v>0</v>
      </c>
      <c r="K201" s="211" t="s">
        <v>196</v>
      </c>
      <c r="L201" s="47"/>
      <c r="M201" s="216" t="s">
        <v>28</v>
      </c>
      <c r="N201" s="217" t="s">
        <v>45</v>
      </c>
      <c r="O201" s="87"/>
      <c r="P201" s="218">
        <f>O201*H201</f>
        <v>0</v>
      </c>
      <c r="Q201" s="218">
        <v>0.01575</v>
      </c>
      <c r="R201" s="218">
        <f>Q201*H201</f>
        <v>0.439614</v>
      </c>
      <c r="S201" s="218">
        <v>0</v>
      </c>
      <c r="T201" s="219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0" t="s">
        <v>197</v>
      </c>
      <c r="AT201" s="220" t="s">
        <v>192</v>
      </c>
      <c r="AU201" s="220" t="s">
        <v>84</v>
      </c>
      <c r="AY201" s="20" t="s">
        <v>190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20" t="s">
        <v>82</v>
      </c>
      <c r="BK201" s="221">
        <f>ROUND(I201*H201,2)</f>
        <v>0</v>
      </c>
      <c r="BL201" s="20" t="s">
        <v>197</v>
      </c>
      <c r="BM201" s="220" t="s">
        <v>340</v>
      </c>
    </row>
    <row r="202" s="2" customFormat="1">
      <c r="A202" s="41"/>
      <c r="B202" s="42"/>
      <c r="C202" s="43"/>
      <c r="D202" s="222" t="s">
        <v>199</v>
      </c>
      <c r="E202" s="43"/>
      <c r="F202" s="223" t="s">
        <v>341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199</v>
      </c>
      <c r="AU202" s="20" t="s">
        <v>84</v>
      </c>
    </row>
    <row r="203" s="14" customFormat="1">
      <c r="A203" s="14"/>
      <c r="B203" s="238"/>
      <c r="C203" s="239"/>
      <c r="D203" s="229" t="s">
        <v>201</v>
      </c>
      <c r="E203" s="240" t="s">
        <v>28</v>
      </c>
      <c r="F203" s="241" t="s">
        <v>102</v>
      </c>
      <c r="G203" s="239"/>
      <c r="H203" s="242">
        <v>27.911999999999999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201</v>
      </c>
      <c r="AU203" s="248" t="s">
        <v>84</v>
      </c>
      <c r="AV203" s="14" t="s">
        <v>84</v>
      </c>
      <c r="AW203" s="14" t="s">
        <v>35</v>
      </c>
      <c r="AX203" s="14" t="s">
        <v>82</v>
      </c>
      <c r="AY203" s="248" t="s">
        <v>190</v>
      </c>
    </row>
    <row r="204" s="2" customFormat="1" ht="44.25" customHeight="1">
      <c r="A204" s="41"/>
      <c r="B204" s="42"/>
      <c r="C204" s="209" t="s">
        <v>342</v>
      </c>
      <c r="D204" s="209" t="s">
        <v>192</v>
      </c>
      <c r="E204" s="210" t="s">
        <v>343</v>
      </c>
      <c r="F204" s="211" t="s">
        <v>344</v>
      </c>
      <c r="G204" s="212" t="s">
        <v>195</v>
      </c>
      <c r="H204" s="213">
        <v>9.8059999999999992</v>
      </c>
      <c r="I204" s="214"/>
      <c r="J204" s="215">
        <f>ROUND(I204*H204,2)</f>
        <v>0</v>
      </c>
      <c r="K204" s="211" t="s">
        <v>196</v>
      </c>
      <c r="L204" s="47"/>
      <c r="M204" s="216" t="s">
        <v>28</v>
      </c>
      <c r="N204" s="217" t="s">
        <v>45</v>
      </c>
      <c r="O204" s="87"/>
      <c r="P204" s="218">
        <f>O204*H204</f>
        <v>0</v>
      </c>
      <c r="Q204" s="218">
        <v>0.018380000000000001</v>
      </c>
      <c r="R204" s="218">
        <f>Q204*H204</f>
        <v>0.18023428</v>
      </c>
      <c r="S204" s="218">
        <v>0</v>
      </c>
      <c r="T204" s="219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0" t="s">
        <v>197</v>
      </c>
      <c r="AT204" s="220" t="s">
        <v>192</v>
      </c>
      <c r="AU204" s="220" t="s">
        <v>84</v>
      </c>
      <c r="AY204" s="20" t="s">
        <v>190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20" t="s">
        <v>82</v>
      </c>
      <c r="BK204" s="221">
        <f>ROUND(I204*H204,2)</f>
        <v>0</v>
      </c>
      <c r="BL204" s="20" t="s">
        <v>197</v>
      </c>
      <c r="BM204" s="220" t="s">
        <v>345</v>
      </c>
    </row>
    <row r="205" s="2" customFormat="1">
      <c r="A205" s="41"/>
      <c r="B205" s="42"/>
      <c r="C205" s="43"/>
      <c r="D205" s="222" t="s">
        <v>199</v>
      </c>
      <c r="E205" s="43"/>
      <c r="F205" s="223" t="s">
        <v>346</v>
      </c>
      <c r="G205" s="43"/>
      <c r="H205" s="43"/>
      <c r="I205" s="224"/>
      <c r="J205" s="43"/>
      <c r="K205" s="43"/>
      <c r="L205" s="47"/>
      <c r="M205" s="225"/>
      <c r="N205" s="226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199</v>
      </c>
      <c r="AU205" s="20" t="s">
        <v>84</v>
      </c>
    </row>
    <row r="206" s="14" customFormat="1">
      <c r="A206" s="14"/>
      <c r="B206" s="238"/>
      <c r="C206" s="239"/>
      <c r="D206" s="229" t="s">
        <v>201</v>
      </c>
      <c r="E206" s="240" t="s">
        <v>28</v>
      </c>
      <c r="F206" s="241" t="s">
        <v>104</v>
      </c>
      <c r="G206" s="239"/>
      <c r="H206" s="242">
        <v>6.782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201</v>
      </c>
      <c r="AU206" s="248" t="s">
        <v>84</v>
      </c>
      <c r="AV206" s="14" t="s">
        <v>84</v>
      </c>
      <c r="AW206" s="14" t="s">
        <v>35</v>
      </c>
      <c r="AX206" s="14" t="s">
        <v>74</v>
      </c>
      <c r="AY206" s="248" t="s">
        <v>190</v>
      </c>
    </row>
    <row r="207" s="14" customFormat="1">
      <c r="A207" s="14"/>
      <c r="B207" s="238"/>
      <c r="C207" s="239"/>
      <c r="D207" s="229" t="s">
        <v>201</v>
      </c>
      <c r="E207" s="240" t="s">
        <v>28</v>
      </c>
      <c r="F207" s="241" t="s">
        <v>330</v>
      </c>
      <c r="G207" s="239"/>
      <c r="H207" s="242">
        <v>3.024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201</v>
      </c>
      <c r="AU207" s="248" t="s">
        <v>84</v>
      </c>
      <c r="AV207" s="14" t="s">
        <v>84</v>
      </c>
      <c r="AW207" s="14" t="s">
        <v>35</v>
      </c>
      <c r="AX207" s="14" t="s">
        <v>74</v>
      </c>
      <c r="AY207" s="248" t="s">
        <v>190</v>
      </c>
    </row>
    <row r="208" s="15" customFormat="1">
      <c r="A208" s="15"/>
      <c r="B208" s="249"/>
      <c r="C208" s="250"/>
      <c r="D208" s="229" t="s">
        <v>201</v>
      </c>
      <c r="E208" s="251" t="s">
        <v>106</v>
      </c>
      <c r="F208" s="252" t="s">
        <v>245</v>
      </c>
      <c r="G208" s="250"/>
      <c r="H208" s="253">
        <v>9.8059999999999992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9" t="s">
        <v>201</v>
      </c>
      <c r="AU208" s="259" t="s">
        <v>84</v>
      </c>
      <c r="AV208" s="15" t="s">
        <v>197</v>
      </c>
      <c r="AW208" s="15" t="s">
        <v>35</v>
      </c>
      <c r="AX208" s="15" t="s">
        <v>82</v>
      </c>
      <c r="AY208" s="259" t="s">
        <v>190</v>
      </c>
    </row>
    <row r="209" s="2" customFormat="1" ht="49.05" customHeight="1">
      <c r="A209" s="41"/>
      <c r="B209" s="42"/>
      <c r="C209" s="209" t="s">
        <v>347</v>
      </c>
      <c r="D209" s="209" t="s">
        <v>192</v>
      </c>
      <c r="E209" s="210" t="s">
        <v>348</v>
      </c>
      <c r="F209" s="211" t="s">
        <v>349</v>
      </c>
      <c r="G209" s="212" t="s">
        <v>195</v>
      </c>
      <c r="H209" s="213">
        <v>13.215999999999999</v>
      </c>
      <c r="I209" s="214"/>
      <c r="J209" s="215">
        <f>ROUND(I209*H209,2)</f>
        <v>0</v>
      </c>
      <c r="K209" s="211" t="s">
        <v>196</v>
      </c>
      <c r="L209" s="47"/>
      <c r="M209" s="216" t="s">
        <v>28</v>
      </c>
      <c r="N209" s="217" t="s">
        <v>45</v>
      </c>
      <c r="O209" s="87"/>
      <c r="P209" s="218">
        <f>O209*H209</f>
        <v>0</v>
      </c>
      <c r="Q209" s="218">
        <v>0.0206</v>
      </c>
      <c r="R209" s="218">
        <f>Q209*H209</f>
        <v>0.27224959999999998</v>
      </c>
      <c r="S209" s="218">
        <v>0</v>
      </c>
      <c r="T209" s="219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0" t="s">
        <v>197</v>
      </c>
      <c r="AT209" s="220" t="s">
        <v>192</v>
      </c>
      <c r="AU209" s="220" t="s">
        <v>84</v>
      </c>
      <c r="AY209" s="20" t="s">
        <v>190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20" t="s">
        <v>82</v>
      </c>
      <c r="BK209" s="221">
        <f>ROUND(I209*H209,2)</f>
        <v>0</v>
      </c>
      <c r="BL209" s="20" t="s">
        <v>197</v>
      </c>
      <c r="BM209" s="220" t="s">
        <v>350</v>
      </c>
    </row>
    <row r="210" s="2" customFormat="1">
      <c r="A210" s="41"/>
      <c r="B210" s="42"/>
      <c r="C210" s="43"/>
      <c r="D210" s="222" t="s">
        <v>199</v>
      </c>
      <c r="E210" s="43"/>
      <c r="F210" s="223" t="s">
        <v>351</v>
      </c>
      <c r="G210" s="43"/>
      <c r="H210" s="43"/>
      <c r="I210" s="224"/>
      <c r="J210" s="43"/>
      <c r="K210" s="43"/>
      <c r="L210" s="47"/>
      <c r="M210" s="225"/>
      <c r="N210" s="226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199</v>
      </c>
      <c r="AU210" s="20" t="s">
        <v>84</v>
      </c>
    </row>
    <row r="211" s="14" customFormat="1">
      <c r="A211" s="14"/>
      <c r="B211" s="238"/>
      <c r="C211" s="239"/>
      <c r="D211" s="229" t="s">
        <v>201</v>
      </c>
      <c r="E211" s="240" t="s">
        <v>28</v>
      </c>
      <c r="F211" s="241" t="s">
        <v>97</v>
      </c>
      <c r="G211" s="239"/>
      <c r="H211" s="242">
        <v>13.215999999999999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201</v>
      </c>
      <c r="AU211" s="248" t="s">
        <v>84</v>
      </c>
      <c r="AV211" s="14" t="s">
        <v>84</v>
      </c>
      <c r="AW211" s="14" t="s">
        <v>35</v>
      </c>
      <c r="AX211" s="14" t="s">
        <v>82</v>
      </c>
      <c r="AY211" s="248" t="s">
        <v>190</v>
      </c>
    </row>
    <row r="212" s="2" customFormat="1" ht="33" customHeight="1">
      <c r="A212" s="41"/>
      <c r="B212" s="42"/>
      <c r="C212" s="209" t="s">
        <v>352</v>
      </c>
      <c r="D212" s="209" t="s">
        <v>192</v>
      </c>
      <c r="E212" s="210" t="s">
        <v>353</v>
      </c>
      <c r="F212" s="211" t="s">
        <v>354</v>
      </c>
      <c r="G212" s="212" t="s">
        <v>211</v>
      </c>
      <c r="H212" s="213">
        <v>0.125</v>
      </c>
      <c r="I212" s="214"/>
      <c r="J212" s="215">
        <f>ROUND(I212*H212,2)</f>
        <v>0</v>
      </c>
      <c r="K212" s="211" t="s">
        <v>196</v>
      </c>
      <c r="L212" s="47"/>
      <c r="M212" s="216" t="s">
        <v>28</v>
      </c>
      <c r="N212" s="217" t="s">
        <v>45</v>
      </c>
      <c r="O212" s="87"/>
      <c r="P212" s="218">
        <f>O212*H212</f>
        <v>0</v>
      </c>
      <c r="Q212" s="218">
        <v>2.3010199999999998</v>
      </c>
      <c r="R212" s="218">
        <f>Q212*H212</f>
        <v>0.28762749999999998</v>
      </c>
      <c r="S212" s="218">
        <v>0</v>
      </c>
      <c r="T212" s="219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0" t="s">
        <v>197</v>
      </c>
      <c r="AT212" s="220" t="s">
        <v>192</v>
      </c>
      <c r="AU212" s="220" t="s">
        <v>84</v>
      </c>
      <c r="AY212" s="20" t="s">
        <v>190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20" t="s">
        <v>82</v>
      </c>
      <c r="BK212" s="221">
        <f>ROUND(I212*H212,2)</f>
        <v>0</v>
      </c>
      <c r="BL212" s="20" t="s">
        <v>197</v>
      </c>
      <c r="BM212" s="220" t="s">
        <v>355</v>
      </c>
    </row>
    <row r="213" s="2" customFormat="1">
      <c r="A213" s="41"/>
      <c r="B213" s="42"/>
      <c r="C213" s="43"/>
      <c r="D213" s="222" t="s">
        <v>199</v>
      </c>
      <c r="E213" s="43"/>
      <c r="F213" s="223" t="s">
        <v>356</v>
      </c>
      <c r="G213" s="43"/>
      <c r="H213" s="43"/>
      <c r="I213" s="224"/>
      <c r="J213" s="43"/>
      <c r="K213" s="43"/>
      <c r="L213" s="47"/>
      <c r="M213" s="225"/>
      <c r="N213" s="226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199</v>
      </c>
      <c r="AU213" s="20" t="s">
        <v>84</v>
      </c>
    </row>
    <row r="214" s="14" customFormat="1">
      <c r="A214" s="14"/>
      <c r="B214" s="238"/>
      <c r="C214" s="239"/>
      <c r="D214" s="229" t="s">
        <v>201</v>
      </c>
      <c r="E214" s="240" t="s">
        <v>357</v>
      </c>
      <c r="F214" s="241" t="s">
        <v>358</v>
      </c>
      <c r="G214" s="239"/>
      <c r="H214" s="242">
        <v>0.057000000000000002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201</v>
      </c>
      <c r="AU214" s="248" t="s">
        <v>84</v>
      </c>
      <c r="AV214" s="14" t="s">
        <v>84</v>
      </c>
      <c r="AW214" s="14" t="s">
        <v>35</v>
      </c>
      <c r="AX214" s="14" t="s">
        <v>74</v>
      </c>
      <c r="AY214" s="248" t="s">
        <v>190</v>
      </c>
    </row>
    <row r="215" s="14" customFormat="1">
      <c r="A215" s="14"/>
      <c r="B215" s="238"/>
      <c r="C215" s="239"/>
      <c r="D215" s="229" t="s">
        <v>201</v>
      </c>
      <c r="E215" s="240" t="s">
        <v>134</v>
      </c>
      <c r="F215" s="241" t="s">
        <v>359</v>
      </c>
      <c r="G215" s="239"/>
      <c r="H215" s="242">
        <v>0.068000000000000005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201</v>
      </c>
      <c r="AU215" s="248" t="s">
        <v>84</v>
      </c>
      <c r="AV215" s="14" t="s">
        <v>84</v>
      </c>
      <c r="AW215" s="14" t="s">
        <v>35</v>
      </c>
      <c r="AX215" s="14" t="s">
        <v>74</v>
      </c>
      <c r="AY215" s="248" t="s">
        <v>190</v>
      </c>
    </row>
    <row r="216" s="15" customFormat="1">
      <c r="A216" s="15"/>
      <c r="B216" s="249"/>
      <c r="C216" s="250"/>
      <c r="D216" s="229" t="s">
        <v>201</v>
      </c>
      <c r="E216" s="251" t="s">
        <v>136</v>
      </c>
      <c r="F216" s="252" t="s">
        <v>245</v>
      </c>
      <c r="G216" s="250"/>
      <c r="H216" s="253">
        <v>0.125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9" t="s">
        <v>201</v>
      </c>
      <c r="AU216" s="259" t="s">
        <v>84</v>
      </c>
      <c r="AV216" s="15" t="s">
        <v>197</v>
      </c>
      <c r="AW216" s="15" t="s">
        <v>35</v>
      </c>
      <c r="AX216" s="15" t="s">
        <v>82</v>
      </c>
      <c r="AY216" s="259" t="s">
        <v>190</v>
      </c>
    </row>
    <row r="217" s="2" customFormat="1" ht="33" customHeight="1">
      <c r="A217" s="41"/>
      <c r="B217" s="42"/>
      <c r="C217" s="209" t="s">
        <v>360</v>
      </c>
      <c r="D217" s="209" t="s">
        <v>192</v>
      </c>
      <c r="E217" s="210" t="s">
        <v>361</v>
      </c>
      <c r="F217" s="211" t="s">
        <v>362</v>
      </c>
      <c r="G217" s="212" t="s">
        <v>211</v>
      </c>
      <c r="H217" s="213">
        <v>0.125</v>
      </c>
      <c r="I217" s="214"/>
      <c r="J217" s="215">
        <f>ROUND(I217*H217,2)</f>
        <v>0</v>
      </c>
      <c r="K217" s="211" t="s">
        <v>196</v>
      </c>
      <c r="L217" s="47"/>
      <c r="M217" s="216" t="s">
        <v>28</v>
      </c>
      <c r="N217" s="217" t="s">
        <v>45</v>
      </c>
      <c r="O217" s="87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0" t="s">
        <v>197</v>
      </c>
      <c r="AT217" s="220" t="s">
        <v>192</v>
      </c>
      <c r="AU217" s="220" t="s">
        <v>84</v>
      </c>
      <c r="AY217" s="20" t="s">
        <v>190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20" t="s">
        <v>82</v>
      </c>
      <c r="BK217" s="221">
        <f>ROUND(I217*H217,2)</f>
        <v>0</v>
      </c>
      <c r="BL217" s="20" t="s">
        <v>197</v>
      </c>
      <c r="BM217" s="220" t="s">
        <v>363</v>
      </c>
    </row>
    <row r="218" s="2" customFormat="1">
      <c r="A218" s="41"/>
      <c r="B218" s="42"/>
      <c r="C218" s="43"/>
      <c r="D218" s="222" t="s">
        <v>199</v>
      </c>
      <c r="E218" s="43"/>
      <c r="F218" s="223" t="s">
        <v>364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199</v>
      </c>
      <c r="AU218" s="20" t="s">
        <v>84</v>
      </c>
    </row>
    <row r="219" s="14" customFormat="1">
      <c r="A219" s="14"/>
      <c r="B219" s="238"/>
      <c r="C219" s="239"/>
      <c r="D219" s="229" t="s">
        <v>201</v>
      </c>
      <c r="E219" s="240" t="s">
        <v>28</v>
      </c>
      <c r="F219" s="241" t="s">
        <v>136</v>
      </c>
      <c r="G219" s="239"/>
      <c r="H219" s="242">
        <v>0.125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201</v>
      </c>
      <c r="AU219" s="248" t="s">
        <v>84</v>
      </c>
      <c r="AV219" s="14" t="s">
        <v>84</v>
      </c>
      <c r="AW219" s="14" t="s">
        <v>35</v>
      </c>
      <c r="AX219" s="14" t="s">
        <v>82</v>
      </c>
      <c r="AY219" s="248" t="s">
        <v>190</v>
      </c>
    </row>
    <row r="220" s="2" customFormat="1" ht="33" customHeight="1">
      <c r="A220" s="41"/>
      <c r="B220" s="42"/>
      <c r="C220" s="209" t="s">
        <v>365</v>
      </c>
      <c r="D220" s="209" t="s">
        <v>192</v>
      </c>
      <c r="E220" s="210" t="s">
        <v>366</v>
      </c>
      <c r="F220" s="211" t="s">
        <v>367</v>
      </c>
      <c r="G220" s="212" t="s">
        <v>211</v>
      </c>
      <c r="H220" s="213">
        <v>0.068000000000000005</v>
      </c>
      <c r="I220" s="214"/>
      <c r="J220" s="215">
        <f>ROUND(I220*H220,2)</f>
        <v>0</v>
      </c>
      <c r="K220" s="211" t="s">
        <v>196</v>
      </c>
      <c r="L220" s="47"/>
      <c r="M220" s="216" t="s">
        <v>28</v>
      </c>
      <c r="N220" s="217" t="s">
        <v>45</v>
      </c>
      <c r="O220" s="87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0" t="s">
        <v>197</v>
      </c>
      <c r="AT220" s="220" t="s">
        <v>192</v>
      </c>
      <c r="AU220" s="220" t="s">
        <v>84</v>
      </c>
      <c r="AY220" s="20" t="s">
        <v>190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20" t="s">
        <v>82</v>
      </c>
      <c r="BK220" s="221">
        <f>ROUND(I220*H220,2)</f>
        <v>0</v>
      </c>
      <c r="BL220" s="20" t="s">
        <v>197</v>
      </c>
      <c r="BM220" s="220" t="s">
        <v>368</v>
      </c>
    </row>
    <row r="221" s="2" customFormat="1">
      <c r="A221" s="41"/>
      <c r="B221" s="42"/>
      <c r="C221" s="43"/>
      <c r="D221" s="222" t="s">
        <v>199</v>
      </c>
      <c r="E221" s="43"/>
      <c r="F221" s="223" t="s">
        <v>369</v>
      </c>
      <c r="G221" s="43"/>
      <c r="H221" s="43"/>
      <c r="I221" s="224"/>
      <c r="J221" s="43"/>
      <c r="K221" s="43"/>
      <c r="L221" s="47"/>
      <c r="M221" s="225"/>
      <c r="N221" s="226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199</v>
      </c>
      <c r="AU221" s="20" t="s">
        <v>84</v>
      </c>
    </row>
    <row r="222" s="14" customFormat="1">
      <c r="A222" s="14"/>
      <c r="B222" s="238"/>
      <c r="C222" s="239"/>
      <c r="D222" s="229" t="s">
        <v>201</v>
      </c>
      <c r="E222" s="240" t="s">
        <v>28</v>
      </c>
      <c r="F222" s="241" t="s">
        <v>134</v>
      </c>
      <c r="G222" s="239"/>
      <c r="H222" s="242">
        <v>0.068000000000000005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201</v>
      </c>
      <c r="AU222" s="248" t="s">
        <v>84</v>
      </c>
      <c r="AV222" s="14" t="s">
        <v>84</v>
      </c>
      <c r="AW222" s="14" t="s">
        <v>35</v>
      </c>
      <c r="AX222" s="14" t="s">
        <v>82</v>
      </c>
      <c r="AY222" s="248" t="s">
        <v>190</v>
      </c>
    </row>
    <row r="223" s="2" customFormat="1" ht="16.5" customHeight="1">
      <c r="A223" s="41"/>
      <c r="B223" s="42"/>
      <c r="C223" s="209" t="s">
        <v>370</v>
      </c>
      <c r="D223" s="209" t="s">
        <v>192</v>
      </c>
      <c r="E223" s="210" t="s">
        <v>371</v>
      </c>
      <c r="F223" s="211" t="s">
        <v>372</v>
      </c>
      <c r="G223" s="212" t="s">
        <v>195</v>
      </c>
      <c r="H223" s="213">
        <v>0.094</v>
      </c>
      <c r="I223" s="214"/>
      <c r="J223" s="215">
        <f>ROUND(I223*H223,2)</f>
        <v>0</v>
      </c>
      <c r="K223" s="211" t="s">
        <v>196</v>
      </c>
      <c r="L223" s="47"/>
      <c r="M223" s="216" t="s">
        <v>28</v>
      </c>
      <c r="N223" s="217" t="s">
        <v>45</v>
      </c>
      <c r="O223" s="87"/>
      <c r="P223" s="218">
        <f>O223*H223</f>
        <v>0</v>
      </c>
      <c r="Q223" s="218">
        <v>0.016070000000000001</v>
      </c>
      <c r="R223" s="218">
        <f>Q223*H223</f>
        <v>0.0015105800000000001</v>
      </c>
      <c r="S223" s="218">
        <v>0</v>
      </c>
      <c r="T223" s="219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0" t="s">
        <v>197</v>
      </c>
      <c r="AT223" s="220" t="s">
        <v>192</v>
      </c>
      <c r="AU223" s="220" t="s">
        <v>84</v>
      </c>
      <c r="AY223" s="20" t="s">
        <v>190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20" t="s">
        <v>82</v>
      </c>
      <c r="BK223" s="221">
        <f>ROUND(I223*H223,2)</f>
        <v>0</v>
      </c>
      <c r="BL223" s="20" t="s">
        <v>197</v>
      </c>
      <c r="BM223" s="220" t="s">
        <v>373</v>
      </c>
    </row>
    <row r="224" s="2" customFormat="1">
      <c r="A224" s="41"/>
      <c r="B224" s="42"/>
      <c r="C224" s="43"/>
      <c r="D224" s="222" t="s">
        <v>199</v>
      </c>
      <c r="E224" s="43"/>
      <c r="F224" s="223" t="s">
        <v>374</v>
      </c>
      <c r="G224" s="43"/>
      <c r="H224" s="43"/>
      <c r="I224" s="224"/>
      <c r="J224" s="43"/>
      <c r="K224" s="43"/>
      <c r="L224" s="47"/>
      <c r="M224" s="225"/>
      <c r="N224" s="226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199</v>
      </c>
      <c r="AU224" s="20" t="s">
        <v>84</v>
      </c>
    </row>
    <row r="225" s="13" customFormat="1">
      <c r="A225" s="13"/>
      <c r="B225" s="227"/>
      <c r="C225" s="228"/>
      <c r="D225" s="229" t="s">
        <v>201</v>
      </c>
      <c r="E225" s="230" t="s">
        <v>28</v>
      </c>
      <c r="F225" s="231" t="s">
        <v>202</v>
      </c>
      <c r="G225" s="228"/>
      <c r="H225" s="230" t="s">
        <v>28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201</v>
      </c>
      <c r="AU225" s="237" t="s">
        <v>84</v>
      </c>
      <c r="AV225" s="13" t="s">
        <v>82</v>
      </c>
      <c r="AW225" s="13" t="s">
        <v>35</v>
      </c>
      <c r="AX225" s="13" t="s">
        <v>74</v>
      </c>
      <c r="AY225" s="237" t="s">
        <v>190</v>
      </c>
    </row>
    <row r="226" s="14" customFormat="1">
      <c r="A226" s="14"/>
      <c r="B226" s="238"/>
      <c r="C226" s="239"/>
      <c r="D226" s="229" t="s">
        <v>201</v>
      </c>
      <c r="E226" s="240" t="s">
        <v>28</v>
      </c>
      <c r="F226" s="241" t="s">
        <v>375</v>
      </c>
      <c r="G226" s="239"/>
      <c r="H226" s="242">
        <v>0.094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201</v>
      </c>
      <c r="AU226" s="248" t="s">
        <v>84</v>
      </c>
      <c r="AV226" s="14" t="s">
        <v>84</v>
      </c>
      <c r="AW226" s="14" t="s">
        <v>35</v>
      </c>
      <c r="AX226" s="14" t="s">
        <v>82</v>
      </c>
      <c r="AY226" s="248" t="s">
        <v>190</v>
      </c>
    </row>
    <row r="227" s="2" customFormat="1" ht="16.5" customHeight="1">
      <c r="A227" s="41"/>
      <c r="B227" s="42"/>
      <c r="C227" s="209" t="s">
        <v>376</v>
      </c>
      <c r="D227" s="209" t="s">
        <v>192</v>
      </c>
      <c r="E227" s="210" t="s">
        <v>377</v>
      </c>
      <c r="F227" s="211" t="s">
        <v>378</v>
      </c>
      <c r="G227" s="212" t="s">
        <v>195</v>
      </c>
      <c r="H227" s="213">
        <v>0.094</v>
      </c>
      <c r="I227" s="214"/>
      <c r="J227" s="215">
        <f>ROUND(I227*H227,2)</f>
        <v>0</v>
      </c>
      <c r="K227" s="211" t="s">
        <v>196</v>
      </c>
      <c r="L227" s="47"/>
      <c r="M227" s="216" t="s">
        <v>28</v>
      </c>
      <c r="N227" s="217" t="s">
        <v>45</v>
      </c>
      <c r="O227" s="87"/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0" t="s">
        <v>197</v>
      </c>
      <c r="AT227" s="220" t="s">
        <v>192</v>
      </c>
      <c r="AU227" s="220" t="s">
        <v>84</v>
      </c>
      <c r="AY227" s="20" t="s">
        <v>190</v>
      </c>
      <c r="BE227" s="221">
        <f>IF(N227="základní",J227,0)</f>
        <v>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20" t="s">
        <v>82</v>
      </c>
      <c r="BK227" s="221">
        <f>ROUND(I227*H227,2)</f>
        <v>0</v>
      </c>
      <c r="BL227" s="20" t="s">
        <v>197</v>
      </c>
      <c r="BM227" s="220" t="s">
        <v>379</v>
      </c>
    </row>
    <row r="228" s="2" customFormat="1">
      <c r="A228" s="41"/>
      <c r="B228" s="42"/>
      <c r="C228" s="43"/>
      <c r="D228" s="222" t="s">
        <v>199</v>
      </c>
      <c r="E228" s="43"/>
      <c r="F228" s="223" t="s">
        <v>380</v>
      </c>
      <c r="G228" s="43"/>
      <c r="H228" s="43"/>
      <c r="I228" s="224"/>
      <c r="J228" s="43"/>
      <c r="K228" s="43"/>
      <c r="L228" s="47"/>
      <c r="M228" s="225"/>
      <c r="N228" s="226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199</v>
      </c>
      <c r="AU228" s="20" t="s">
        <v>84</v>
      </c>
    </row>
    <row r="229" s="13" customFormat="1">
      <c r="A229" s="13"/>
      <c r="B229" s="227"/>
      <c r="C229" s="228"/>
      <c r="D229" s="229" t="s">
        <v>201</v>
      </c>
      <c r="E229" s="230" t="s">
        <v>28</v>
      </c>
      <c r="F229" s="231" t="s">
        <v>202</v>
      </c>
      <c r="G229" s="228"/>
      <c r="H229" s="230" t="s">
        <v>28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201</v>
      </c>
      <c r="AU229" s="237" t="s">
        <v>84</v>
      </c>
      <c r="AV229" s="13" t="s">
        <v>82</v>
      </c>
      <c r="AW229" s="13" t="s">
        <v>35</v>
      </c>
      <c r="AX229" s="13" t="s">
        <v>74</v>
      </c>
      <c r="AY229" s="237" t="s">
        <v>190</v>
      </c>
    </row>
    <row r="230" s="14" customFormat="1">
      <c r="A230" s="14"/>
      <c r="B230" s="238"/>
      <c r="C230" s="239"/>
      <c r="D230" s="229" t="s">
        <v>201</v>
      </c>
      <c r="E230" s="240" t="s">
        <v>28</v>
      </c>
      <c r="F230" s="241" t="s">
        <v>375</v>
      </c>
      <c r="G230" s="239"/>
      <c r="H230" s="242">
        <v>0.094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8" t="s">
        <v>201</v>
      </c>
      <c r="AU230" s="248" t="s">
        <v>84</v>
      </c>
      <c r="AV230" s="14" t="s">
        <v>84</v>
      </c>
      <c r="AW230" s="14" t="s">
        <v>35</v>
      </c>
      <c r="AX230" s="14" t="s">
        <v>82</v>
      </c>
      <c r="AY230" s="248" t="s">
        <v>190</v>
      </c>
    </row>
    <row r="231" s="2" customFormat="1" ht="37.8" customHeight="1">
      <c r="A231" s="41"/>
      <c r="B231" s="42"/>
      <c r="C231" s="209" t="s">
        <v>381</v>
      </c>
      <c r="D231" s="209" t="s">
        <v>192</v>
      </c>
      <c r="E231" s="210" t="s">
        <v>382</v>
      </c>
      <c r="F231" s="211" t="s">
        <v>383</v>
      </c>
      <c r="G231" s="212" t="s">
        <v>257</v>
      </c>
      <c r="H231" s="213">
        <v>1</v>
      </c>
      <c r="I231" s="214"/>
      <c r="J231" s="215">
        <f>ROUND(I231*H231,2)</f>
        <v>0</v>
      </c>
      <c r="K231" s="211" t="s">
        <v>196</v>
      </c>
      <c r="L231" s="47"/>
      <c r="M231" s="216" t="s">
        <v>28</v>
      </c>
      <c r="N231" s="217" t="s">
        <v>45</v>
      </c>
      <c r="O231" s="87"/>
      <c r="P231" s="218">
        <f>O231*H231</f>
        <v>0</v>
      </c>
      <c r="Q231" s="218">
        <v>0.056439999999999997</v>
      </c>
      <c r="R231" s="218">
        <f>Q231*H231</f>
        <v>0.056439999999999997</v>
      </c>
      <c r="S231" s="218">
        <v>0</v>
      </c>
      <c r="T231" s="219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0" t="s">
        <v>197</v>
      </c>
      <c r="AT231" s="220" t="s">
        <v>192</v>
      </c>
      <c r="AU231" s="220" t="s">
        <v>84</v>
      </c>
      <c r="AY231" s="20" t="s">
        <v>190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20" t="s">
        <v>82</v>
      </c>
      <c r="BK231" s="221">
        <f>ROUND(I231*H231,2)</f>
        <v>0</v>
      </c>
      <c r="BL231" s="20" t="s">
        <v>197</v>
      </c>
      <c r="BM231" s="220" t="s">
        <v>384</v>
      </c>
    </row>
    <row r="232" s="2" customFormat="1">
      <c r="A232" s="41"/>
      <c r="B232" s="42"/>
      <c r="C232" s="43"/>
      <c r="D232" s="222" t="s">
        <v>199</v>
      </c>
      <c r="E232" s="43"/>
      <c r="F232" s="223" t="s">
        <v>385</v>
      </c>
      <c r="G232" s="43"/>
      <c r="H232" s="43"/>
      <c r="I232" s="224"/>
      <c r="J232" s="43"/>
      <c r="K232" s="43"/>
      <c r="L232" s="47"/>
      <c r="M232" s="225"/>
      <c r="N232" s="22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199</v>
      </c>
      <c r="AU232" s="20" t="s">
        <v>84</v>
      </c>
    </row>
    <row r="233" s="13" customFormat="1">
      <c r="A233" s="13"/>
      <c r="B233" s="227"/>
      <c r="C233" s="228"/>
      <c r="D233" s="229" t="s">
        <v>201</v>
      </c>
      <c r="E233" s="230" t="s">
        <v>28</v>
      </c>
      <c r="F233" s="231" t="s">
        <v>386</v>
      </c>
      <c r="G233" s="228"/>
      <c r="H233" s="230" t="s">
        <v>28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201</v>
      </c>
      <c r="AU233" s="237" t="s">
        <v>84</v>
      </c>
      <c r="AV233" s="13" t="s">
        <v>82</v>
      </c>
      <c r="AW233" s="13" t="s">
        <v>35</v>
      </c>
      <c r="AX233" s="13" t="s">
        <v>74</v>
      </c>
      <c r="AY233" s="237" t="s">
        <v>190</v>
      </c>
    </row>
    <row r="234" s="14" customFormat="1">
      <c r="A234" s="14"/>
      <c r="B234" s="238"/>
      <c r="C234" s="239"/>
      <c r="D234" s="229" t="s">
        <v>201</v>
      </c>
      <c r="E234" s="240" t="s">
        <v>28</v>
      </c>
      <c r="F234" s="241" t="s">
        <v>82</v>
      </c>
      <c r="G234" s="239"/>
      <c r="H234" s="242">
        <v>1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201</v>
      </c>
      <c r="AU234" s="248" t="s">
        <v>84</v>
      </c>
      <c r="AV234" s="14" t="s">
        <v>84</v>
      </c>
      <c r="AW234" s="14" t="s">
        <v>35</v>
      </c>
      <c r="AX234" s="14" t="s">
        <v>82</v>
      </c>
      <c r="AY234" s="248" t="s">
        <v>190</v>
      </c>
    </row>
    <row r="235" s="2" customFormat="1" ht="33" customHeight="1">
      <c r="A235" s="41"/>
      <c r="B235" s="42"/>
      <c r="C235" s="260" t="s">
        <v>387</v>
      </c>
      <c r="D235" s="260" t="s">
        <v>261</v>
      </c>
      <c r="E235" s="261" t="s">
        <v>388</v>
      </c>
      <c r="F235" s="262" t="s">
        <v>389</v>
      </c>
      <c r="G235" s="263" t="s">
        <v>257</v>
      </c>
      <c r="H235" s="264">
        <v>1</v>
      </c>
      <c r="I235" s="265"/>
      <c r="J235" s="266">
        <f>ROUND(I235*H235,2)</f>
        <v>0</v>
      </c>
      <c r="K235" s="262" t="s">
        <v>196</v>
      </c>
      <c r="L235" s="267"/>
      <c r="M235" s="268" t="s">
        <v>28</v>
      </c>
      <c r="N235" s="269" t="s">
        <v>45</v>
      </c>
      <c r="O235" s="87"/>
      <c r="P235" s="218">
        <f>O235*H235</f>
        <v>0</v>
      </c>
      <c r="Q235" s="218">
        <v>0.01201</v>
      </c>
      <c r="R235" s="218">
        <f>Q235*H235</f>
        <v>0.01201</v>
      </c>
      <c r="S235" s="218">
        <v>0</v>
      </c>
      <c r="T235" s="219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0" t="s">
        <v>239</v>
      </c>
      <c r="AT235" s="220" t="s">
        <v>261</v>
      </c>
      <c r="AU235" s="220" t="s">
        <v>84</v>
      </c>
      <c r="AY235" s="20" t="s">
        <v>190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20" t="s">
        <v>82</v>
      </c>
      <c r="BK235" s="221">
        <f>ROUND(I235*H235,2)</f>
        <v>0</v>
      </c>
      <c r="BL235" s="20" t="s">
        <v>197</v>
      </c>
      <c r="BM235" s="220" t="s">
        <v>390</v>
      </c>
    </row>
    <row r="236" s="13" customFormat="1">
      <c r="A236" s="13"/>
      <c r="B236" s="227"/>
      <c r="C236" s="228"/>
      <c r="D236" s="229" t="s">
        <v>201</v>
      </c>
      <c r="E236" s="230" t="s">
        <v>28</v>
      </c>
      <c r="F236" s="231" t="s">
        <v>386</v>
      </c>
      <c r="G236" s="228"/>
      <c r="H236" s="230" t="s">
        <v>28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201</v>
      </c>
      <c r="AU236" s="237" t="s">
        <v>84</v>
      </c>
      <c r="AV236" s="13" t="s">
        <v>82</v>
      </c>
      <c r="AW236" s="13" t="s">
        <v>35</v>
      </c>
      <c r="AX236" s="13" t="s">
        <v>74</v>
      </c>
      <c r="AY236" s="237" t="s">
        <v>190</v>
      </c>
    </row>
    <row r="237" s="14" customFormat="1">
      <c r="A237" s="14"/>
      <c r="B237" s="238"/>
      <c r="C237" s="239"/>
      <c r="D237" s="229" t="s">
        <v>201</v>
      </c>
      <c r="E237" s="240" t="s">
        <v>28</v>
      </c>
      <c r="F237" s="241" t="s">
        <v>82</v>
      </c>
      <c r="G237" s="239"/>
      <c r="H237" s="242">
        <v>1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201</v>
      </c>
      <c r="AU237" s="248" t="s">
        <v>84</v>
      </c>
      <c r="AV237" s="14" t="s">
        <v>84</v>
      </c>
      <c r="AW237" s="14" t="s">
        <v>35</v>
      </c>
      <c r="AX237" s="14" t="s">
        <v>82</v>
      </c>
      <c r="AY237" s="248" t="s">
        <v>190</v>
      </c>
    </row>
    <row r="238" s="2" customFormat="1" ht="24.15" customHeight="1">
      <c r="A238" s="41"/>
      <c r="B238" s="42"/>
      <c r="C238" s="209" t="s">
        <v>391</v>
      </c>
      <c r="D238" s="209" t="s">
        <v>192</v>
      </c>
      <c r="E238" s="210" t="s">
        <v>392</v>
      </c>
      <c r="F238" s="211" t="s">
        <v>393</v>
      </c>
      <c r="G238" s="212" t="s">
        <v>394</v>
      </c>
      <c r="H238" s="213">
        <v>1</v>
      </c>
      <c r="I238" s="214"/>
      <c r="J238" s="215">
        <f>ROUND(I238*H238,2)</f>
        <v>0</v>
      </c>
      <c r="K238" s="211" t="s">
        <v>28</v>
      </c>
      <c r="L238" s="47"/>
      <c r="M238" s="216" t="s">
        <v>28</v>
      </c>
      <c r="N238" s="217" t="s">
        <v>45</v>
      </c>
      <c r="O238" s="87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0" t="s">
        <v>197</v>
      </c>
      <c r="AT238" s="220" t="s">
        <v>192</v>
      </c>
      <c r="AU238" s="220" t="s">
        <v>84</v>
      </c>
      <c r="AY238" s="20" t="s">
        <v>190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20" t="s">
        <v>82</v>
      </c>
      <c r="BK238" s="221">
        <f>ROUND(I238*H238,2)</f>
        <v>0</v>
      </c>
      <c r="BL238" s="20" t="s">
        <v>197</v>
      </c>
      <c r="BM238" s="220" t="s">
        <v>395</v>
      </c>
    </row>
    <row r="239" s="13" customFormat="1">
      <c r="A239" s="13"/>
      <c r="B239" s="227"/>
      <c r="C239" s="228"/>
      <c r="D239" s="229" t="s">
        <v>201</v>
      </c>
      <c r="E239" s="230" t="s">
        <v>28</v>
      </c>
      <c r="F239" s="231" t="s">
        <v>386</v>
      </c>
      <c r="G239" s="228"/>
      <c r="H239" s="230" t="s">
        <v>28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201</v>
      </c>
      <c r="AU239" s="237" t="s">
        <v>84</v>
      </c>
      <c r="AV239" s="13" t="s">
        <v>82</v>
      </c>
      <c r="AW239" s="13" t="s">
        <v>35</v>
      </c>
      <c r="AX239" s="13" t="s">
        <v>74</v>
      </c>
      <c r="AY239" s="237" t="s">
        <v>190</v>
      </c>
    </row>
    <row r="240" s="14" customFormat="1">
      <c r="A240" s="14"/>
      <c r="B240" s="238"/>
      <c r="C240" s="239"/>
      <c r="D240" s="229" t="s">
        <v>201</v>
      </c>
      <c r="E240" s="240" t="s">
        <v>28</v>
      </c>
      <c r="F240" s="241" t="s">
        <v>82</v>
      </c>
      <c r="G240" s="239"/>
      <c r="H240" s="242">
        <v>1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201</v>
      </c>
      <c r="AU240" s="248" t="s">
        <v>84</v>
      </c>
      <c r="AV240" s="14" t="s">
        <v>84</v>
      </c>
      <c r="AW240" s="14" t="s">
        <v>35</v>
      </c>
      <c r="AX240" s="14" t="s">
        <v>82</v>
      </c>
      <c r="AY240" s="248" t="s">
        <v>190</v>
      </c>
    </row>
    <row r="241" s="2" customFormat="1" ht="16.5" customHeight="1">
      <c r="A241" s="41"/>
      <c r="B241" s="42"/>
      <c r="C241" s="209" t="s">
        <v>396</v>
      </c>
      <c r="D241" s="209" t="s">
        <v>192</v>
      </c>
      <c r="E241" s="210" t="s">
        <v>397</v>
      </c>
      <c r="F241" s="211" t="s">
        <v>398</v>
      </c>
      <c r="G241" s="212" t="s">
        <v>249</v>
      </c>
      <c r="H241" s="213">
        <v>4.5999999999999996</v>
      </c>
      <c r="I241" s="214"/>
      <c r="J241" s="215">
        <f>ROUND(I241*H241,2)</f>
        <v>0</v>
      </c>
      <c r="K241" s="211" t="s">
        <v>28</v>
      </c>
      <c r="L241" s="47"/>
      <c r="M241" s="216" t="s">
        <v>28</v>
      </c>
      <c r="N241" s="217" t="s">
        <v>45</v>
      </c>
      <c r="O241" s="87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0" t="s">
        <v>197</v>
      </c>
      <c r="AT241" s="220" t="s">
        <v>192</v>
      </c>
      <c r="AU241" s="220" t="s">
        <v>84</v>
      </c>
      <c r="AY241" s="20" t="s">
        <v>190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20" t="s">
        <v>82</v>
      </c>
      <c r="BK241" s="221">
        <f>ROUND(I241*H241,2)</f>
        <v>0</v>
      </c>
      <c r="BL241" s="20" t="s">
        <v>197</v>
      </c>
      <c r="BM241" s="220" t="s">
        <v>399</v>
      </c>
    </row>
    <row r="242" s="13" customFormat="1">
      <c r="A242" s="13"/>
      <c r="B242" s="227"/>
      <c r="C242" s="228"/>
      <c r="D242" s="229" t="s">
        <v>201</v>
      </c>
      <c r="E242" s="230" t="s">
        <v>28</v>
      </c>
      <c r="F242" s="231" t="s">
        <v>386</v>
      </c>
      <c r="G242" s="228"/>
      <c r="H242" s="230" t="s">
        <v>28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201</v>
      </c>
      <c r="AU242" s="237" t="s">
        <v>84</v>
      </c>
      <c r="AV242" s="13" t="s">
        <v>82</v>
      </c>
      <c r="AW242" s="13" t="s">
        <v>35</v>
      </c>
      <c r="AX242" s="13" t="s">
        <v>74</v>
      </c>
      <c r="AY242" s="237" t="s">
        <v>190</v>
      </c>
    </row>
    <row r="243" s="14" customFormat="1">
      <c r="A243" s="14"/>
      <c r="B243" s="238"/>
      <c r="C243" s="239"/>
      <c r="D243" s="229" t="s">
        <v>201</v>
      </c>
      <c r="E243" s="240" t="s">
        <v>28</v>
      </c>
      <c r="F243" s="241" t="s">
        <v>400</v>
      </c>
      <c r="G243" s="239"/>
      <c r="H243" s="242">
        <v>4.5999999999999996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8" t="s">
        <v>201</v>
      </c>
      <c r="AU243" s="248" t="s">
        <v>84</v>
      </c>
      <c r="AV243" s="14" t="s">
        <v>84</v>
      </c>
      <c r="AW243" s="14" t="s">
        <v>35</v>
      </c>
      <c r="AX243" s="14" t="s">
        <v>82</v>
      </c>
      <c r="AY243" s="248" t="s">
        <v>190</v>
      </c>
    </row>
    <row r="244" s="12" customFormat="1" ht="22.8" customHeight="1">
      <c r="A244" s="12"/>
      <c r="B244" s="193"/>
      <c r="C244" s="194"/>
      <c r="D244" s="195" t="s">
        <v>73</v>
      </c>
      <c r="E244" s="207" t="s">
        <v>401</v>
      </c>
      <c r="F244" s="207" t="s">
        <v>402</v>
      </c>
      <c r="G244" s="194"/>
      <c r="H244" s="194"/>
      <c r="I244" s="197"/>
      <c r="J244" s="208">
        <f>BK244</f>
        <v>0</v>
      </c>
      <c r="K244" s="194"/>
      <c r="L244" s="199"/>
      <c r="M244" s="200"/>
      <c r="N244" s="201"/>
      <c r="O244" s="201"/>
      <c r="P244" s="202">
        <f>SUM(P245:P249)</f>
        <v>0</v>
      </c>
      <c r="Q244" s="201"/>
      <c r="R244" s="202">
        <f>SUM(R245:R249)</f>
        <v>0</v>
      </c>
      <c r="S244" s="201"/>
      <c r="T244" s="203">
        <f>SUM(T245:T249)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4" t="s">
        <v>82</v>
      </c>
      <c r="AT244" s="205" t="s">
        <v>73</v>
      </c>
      <c r="AU244" s="205" t="s">
        <v>82</v>
      </c>
      <c r="AY244" s="204" t="s">
        <v>190</v>
      </c>
      <c r="BK244" s="206">
        <f>SUM(BK245:BK249)</f>
        <v>0</v>
      </c>
    </row>
    <row r="245" s="2" customFormat="1" ht="37.8" customHeight="1">
      <c r="A245" s="41"/>
      <c r="B245" s="42"/>
      <c r="C245" s="209" t="s">
        <v>403</v>
      </c>
      <c r="D245" s="209" t="s">
        <v>192</v>
      </c>
      <c r="E245" s="210" t="s">
        <v>404</v>
      </c>
      <c r="F245" s="211" t="s">
        <v>405</v>
      </c>
      <c r="G245" s="212" t="s">
        <v>195</v>
      </c>
      <c r="H245" s="213">
        <v>11.43</v>
      </c>
      <c r="I245" s="214"/>
      <c r="J245" s="215">
        <f>ROUND(I245*H245,2)</f>
        <v>0</v>
      </c>
      <c r="K245" s="211" t="s">
        <v>196</v>
      </c>
      <c r="L245" s="47"/>
      <c r="M245" s="216" t="s">
        <v>28</v>
      </c>
      <c r="N245" s="217" t="s">
        <v>45</v>
      </c>
      <c r="O245" s="87"/>
      <c r="P245" s="218">
        <f>O245*H245</f>
        <v>0</v>
      </c>
      <c r="Q245" s="218">
        <v>0</v>
      </c>
      <c r="R245" s="218">
        <f>Q245*H245</f>
        <v>0</v>
      </c>
      <c r="S245" s="218">
        <v>0</v>
      </c>
      <c r="T245" s="219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0" t="s">
        <v>197</v>
      </c>
      <c r="AT245" s="220" t="s">
        <v>192</v>
      </c>
      <c r="AU245" s="220" t="s">
        <v>84</v>
      </c>
      <c r="AY245" s="20" t="s">
        <v>190</v>
      </c>
      <c r="BE245" s="221">
        <f>IF(N245="základní",J245,0)</f>
        <v>0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20" t="s">
        <v>82</v>
      </c>
      <c r="BK245" s="221">
        <f>ROUND(I245*H245,2)</f>
        <v>0</v>
      </c>
      <c r="BL245" s="20" t="s">
        <v>197</v>
      </c>
      <c r="BM245" s="220" t="s">
        <v>406</v>
      </c>
    </row>
    <row r="246" s="2" customFormat="1">
      <c r="A246" s="41"/>
      <c r="B246" s="42"/>
      <c r="C246" s="43"/>
      <c r="D246" s="222" t="s">
        <v>199</v>
      </c>
      <c r="E246" s="43"/>
      <c r="F246" s="223" t="s">
        <v>407</v>
      </c>
      <c r="G246" s="43"/>
      <c r="H246" s="43"/>
      <c r="I246" s="224"/>
      <c r="J246" s="43"/>
      <c r="K246" s="43"/>
      <c r="L246" s="47"/>
      <c r="M246" s="225"/>
      <c r="N246" s="226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199</v>
      </c>
      <c r="AU246" s="20" t="s">
        <v>84</v>
      </c>
    </row>
    <row r="247" s="13" customFormat="1">
      <c r="A247" s="13"/>
      <c r="B247" s="227"/>
      <c r="C247" s="228"/>
      <c r="D247" s="229" t="s">
        <v>201</v>
      </c>
      <c r="E247" s="230" t="s">
        <v>28</v>
      </c>
      <c r="F247" s="231" t="s">
        <v>202</v>
      </c>
      <c r="G247" s="228"/>
      <c r="H247" s="230" t="s">
        <v>28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201</v>
      </c>
      <c r="AU247" s="237" t="s">
        <v>84</v>
      </c>
      <c r="AV247" s="13" t="s">
        <v>82</v>
      </c>
      <c r="AW247" s="13" t="s">
        <v>35</v>
      </c>
      <c r="AX247" s="13" t="s">
        <v>74</v>
      </c>
      <c r="AY247" s="237" t="s">
        <v>190</v>
      </c>
    </row>
    <row r="248" s="14" customFormat="1">
      <c r="A248" s="14"/>
      <c r="B248" s="238"/>
      <c r="C248" s="239"/>
      <c r="D248" s="229" t="s">
        <v>201</v>
      </c>
      <c r="E248" s="240" t="s">
        <v>28</v>
      </c>
      <c r="F248" s="241" t="s">
        <v>408</v>
      </c>
      <c r="G248" s="239"/>
      <c r="H248" s="242">
        <v>11.43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201</v>
      </c>
      <c r="AU248" s="248" t="s">
        <v>84</v>
      </c>
      <c r="AV248" s="14" t="s">
        <v>84</v>
      </c>
      <c r="AW248" s="14" t="s">
        <v>35</v>
      </c>
      <c r="AX248" s="14" t="s">
        <v>74</v>
      </c>
      <c r="AY248" s="248" t="s">
        <v>190</v>
      </c>
    </row>
    <row r="249" s="15" customFormat="1">
      <c r="A249" s="15"/>
      <c r="B249" s="249"/>
      <c r="C249" s="250"/>
      <c r="D249" s="229" t="s">
        <v>201</v>
      </c>
      <c r="E249" s="251" t="s">
        <v>151</v>
      </c>
      <c r="F249" s="252" t="s">
        <v>245</v>
      </c>
      <c r="G249" s="250"/>
      <c r="H249" s="253">
        <v>11.43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9" t="s">
        <v>201</v>
      </c>
      <c r="AU249" s="259" t="s">
        <v>84</v>
      </c>
      <c r="AV249" s="15" t="s">
        <v>197</v>
      </c>
      <c r="AW249" s="15" t="s">
        <v>35</v>
      </c>
      <c r="AX249" s="15" t="s">
        <v>82</v>
      </c>
      <c r="AY249" s="259" t="s">
        <v>190</v>
      </c>
    </row>
    <row r="250" s="12" customFormat="1" ht="22.8" customHeight="1">
      <c r="A250" s="12"/>
      <c r="B250" s="193"/>
      <c r="C250" s="194"/>
      <c r="D250" s="195" t="s">
        <v>73</v>
      </c>
      <c r="E250" s="207" t="s">
        <v>409</v>
      </c>
      <c r="F250" s="207" t="s">
        <v>410</v>
      </c>
      <c r="G250" s="194"/>
      <c r="H250" s="194"/>
      <c r="I250" s="197"/>
      <c r="J250" s="208">
        <f>BK250</f>
        <v>0</v>
      </c>
      <c r="K250" s="194"/>
      <c r="L250" s="199"/>
      <c r="M250" s="200"/>
      <c r="N250" s="201"/>
      <c r="O250" s="201"/>
      <c r="P250" s="202">
        <f>SUM(P251:P253)</f>
        <v>0</v>
      </c>
      <c r="Q250" s="201"/>
      <c r="R250" s="202">
        <f>SUM(R251:R253)</f>
        <v>0.0004572</v>
      </c>
      <c r="S250" s="201"/>
      <c r="T250" s="203">
        <f>SUM(T251:T253)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4" t="s">
        <v>82</v>
      </c>
      <c r="AT250" s="205" t="s">
        <v>73</v>
      </c>
      <c r="AU250" s="205" t="s">
        <v>82</v>
      </c>
      <c r="AY250" s="204" t="s">
        <v>190</v>
      </c>
      <c r="BK250" s="206">
        <f>SUM(BK251:BK253)</f>
        <v>0</v>
      </c>
    </row>
    <row r="251" s="2" customFormat="1" ht="37.8" customHeight="1">
      <c r="A251" s="41"/>
      <c r="B251" s="42"/>
      <c r="C251" s="209" t="s">
        <v>411</v>
      </c>
      <c r="D251" s="209" t="s">
        <v>192</v>
      </c>
      <c r="E251" s="210" t="s">
        <v>412</v>
      </c>
      <c r="F251" s="211" t="s">
        <v>413</v>
      </c>
      <c r="G251" s="212" t="s">
        <v>195</v>
      </c>
      <c r="H251" s="213">
        <v>11.43</v>
      </c>
      <c r="I251" s="214"/>
      <c r="J251" s="215">
        <f>ROUND(I251*H251,2)</f>
        <v>0</v>
      </c>
      <c r="K251" s="211" t="s">
        <v>196</v>
      </c>
      <c r="L251" s="47"/>
      <c r="M251" s="216" t="s">
        <v>28</v>
      </c>
      <c r="N251" s="217" t="s">
        <v>45</v>
      </c>
      <c r="O251" s="87"/>
      <c r="P251" s="218">
        <f>O251*H251</f>
        <v>0</v>
      </c>
      <c r="Q251" s="218">
        <v>4.0000000000000003E-05</v>
      </c>
      <c r="R251" s="218">
        <f>Q251*H251</f>
        <v>0.0004572</v>
      </c>
      <c r="S251" s="218">
        <v>0</v>
      </c>
      <c r="T251" s="219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0" t="s">
        <v>197</v>
      </c>
      <c r="AT251" s="220" t="s">
        <v>192</v>
      </c>
      <c r="AU251" s="220" t="s">
        <v>84</v>
      </c>
      <c r="AY251" s="20" t="s">
        <v>190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20" t="s">
        <v>82</v>
      </c>
      <c r="BK251" s="221">
        <f>ROUND(I251*H251,2)</f>
        <v>0</v>
      </c>
      <c r="BL251" s="20" t="s">
        <v>197</v>
      </c>
      <c r="BM251" s="220" t="s">
        <v>414</v>
      </c>
    </row>
    <row r="252" s="2" customFormat="1">
      <c r="A252" s="41"/>
      <c r="B252" s="42"/>
      <c r="C252" s="43"/>
      <c r="D252" s="222" t="s">
        <v>199</v>
      </c>
      <c r="E252" s="43"/>
      <c r="F252" s="223" t="s">
        <v>415</v>
      </c>
      <c r="G252" s="43"/>
      <c r="H252" s="43"/>
      <c r="I252" s="224"/>
      <c r="J252" s="43"/>
      <c r="K252" s="43"/>
      <c r="L252" s="47"/>
      <c r="M252" s="225"/>
      <c r="N252" s="226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199</v>
      </c>
      <c r="AU252" s="20" t="s">
        <v>84</v>
      </c>
    </row>
    <row r="253" s="14" customFormat="1">
      <c r="A253" s="14"/>
      <c r="B253" s="238"/>
      <c r="C253" s="239"/>
      <c r="D253" s="229" t="s">
        <v>201</v>
      </c>
      <c r="E253" s="240" t="s">
        <v>28</v>
      </c>
      <c r="F253" s="241" t="s">
        <v>151</v>
      </c>
      <c r="G253" s="239"/>
      <c r="H253" s="242">
        <v>11.43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201</v>
      </c>
      <c r="AU253" s="248" t="s">
        <v>84</v>
      </c>
      <c r="AV253" s="14" t="s">
        <v>84</v>
      </c>
      <c r="AW253" s="14" t="s">
        <v>35</v>
      </c>
      <c r="AX253" s="14" t="s">
        <v>82</v>
      </c>
      <c r="AY253" s="248" t="s">
        <v>190</v>
      </c>
    </row>
    <row r="254" s="12" customFormat="1" ht="22.8" customHeight="1">
      <c r="A254" s="12"/>
      <c r="B254" s="193"/>
      <c r="C254" s="194"/>
      <c r="D254" s="195" t="s">
        <v>73</v>
      </c>
      <c r="E254" s="207" t="s">
        <v>416</v>
      </c>
      <c r="F254" s="207" t="s">
        <v>417</v>
      </c>
      <c r="G254" s="194"/>
      <c r="H254" s="194"/>
      <c r="I254" s="197"/>
      <c r="J254" s="208">
        <f>BK254</f>
        <v>0</v>
      </c>
      <c r="K254" s="194"/>
      <c r="L254" s="199"/>
      <c r="M254" s="200"/>
      <c r="N254" s="201"/>
      <c r="O254" s="201"/>
      <c r="P254" s="202">
        <f>SUM(P255:P344)</f>
        <v>0</v>
      </c>
      <c r="Q254" s="201"/>
      <c r="R254" s="202">
        <f>SUM(R255:R344)</f>
        <v>0</v>
      </c>
      <c r="S254" s="201"/>
      <c r="T254" s="203">
        <f>SUM(T255:T344)</f>
        <v>3.3169780000000002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4" t="s">
        <v>82</v>
      </c>
      <c r="AT254" s="205" t="s">
        <v>73</v>
      </c>
      <c r="AU254" s="205" t="s">
        <v>82</v>
      </c>
      <c r="AY254" s="204" t="s">
        <v>190</v>
      </c>
      <c r="BK254" s="206">
        <f>SUM(BK255:BK344)</f>
        <v>0</v>
      </c>
    </row>
    <row r="255" s="2" customFormat="1" ht="33" customHeight="1">
      <c r="A255" s="41"/>
      <c r="B255" s="42"/>
      <c r="C255" s="209" t="s">
        <v>418</v>
      </c>
      <c r="D255" s="209" t="s">
        <v>192</v>
      </c>
      <c r="E255" s="210" t="s">
        <v>419</v>
      </c>
      <c r="F255" s="211" t="s">
        <v>420</v>
      </c>
      <c r="G255" s="212" t="s">
        <v>211</v>
      </c>
      <c r="H255" s="213">
        <v>0.032000000000000001</v>
      </c>
      <c r="I255" s="214"/>
      <c r="J255" s="215">
        <f>ROUND(I255*H255,2)</f>
        <v>0</v>
      </c>
      <c r="K255" s="211" t="s">
        <v>196</v>
      </c>
      <c r="L255" s="47"/>
      <c r="M255" s="216" t="s">
        <v>28</v>
      </c>
      <c r="N255" s="217" t="s">
        <v>45</v>
      </c>
      <c r="O255" s="87"/>
      <c r="P255" s="218">
        <f>O255*H255</f>
        <v>0</v>
      </c>
      <c r="Q255" s="218">
        <v>0</v>
      </c>
      <c r="R255" s="218">
        <f>Q255*H255</f>
        <v>0</v>
      </c>
      <c r="S255" s="218">
        <v>2.5</v>
      </c>
      <c r="T255" s="219">
        <f>S255*H255</f>
        <v>0.080000000000000002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0" t="s">
        <v>197</v>
      </c>
      <c r="AT255" s="220" t="s">
        <v>192</v>
      </c>
      <c r="AU255" s="220" t="s">
        <v>84</v>
      </c>
      <c r="AY255" s="20" t="s">
        <v>190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20" t="s">
        <v>82</v>
      </c>
      <c r="BK255" s="221">
        <f>ROUND(I255*H255,2)</f>
        <v>0</v>
      </c>
      <c r="BL255" s="20" t="s">
        <v>197</v>
      </c>
      <c r="BM255" s="220" t="s">
        <v>421</v>
      </c>
    </row>
    <row r="256" s="2" customFormat="1">
      <c r="A256" s="41"/>
      <c r="B256" s="42"/>
      <c r="C256" s="43"/>
      <c r="D256" s="222" t="s">
        <v>199</v>
      </c>
      <c r="E256" s="43"/>
      <c r="F256" s="223" t="s">
        <v>422</v>
      </c>
      <c r="G256" s="43"/>
      <c r="H256" s="43"/>
      <c r="I256" s="224"/>
      <c r="J256" s="43"/>
      <c r="K256" s="43"/>
      <c r="L256" s="47"/>
      <c r="M256" s="225"/>
      <c r="N256" s="226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199</v>
      </c>
      <c r="AU256" s="20" t="s">
        <v>84</v>
      </c>
    </row>
    <row r="257" s="13" customFormat="1">
      <c r="A257" s="13"/>
      <c r="B257" s="227"/>
      <c r="C257" s="228"/>
      <c r="D257" s="229" t="s">
        <v>201</v>
      </c>
      <c r="E257" s="230" t="s">
        <v>28</v>
      </c>
      <c r="F257" s="231" t="s">
        <v>423</v>
      </c>
      <c r="G257" s="228"/>
      <c r="H257" s="230" t="s">
        <v>28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201</v>
      </c>
      <c r="AU257" s="237" t="s">
        <v>84</v>
      </c>
      <c r="AV257" s="13" t="s">
        <v>82</v>
      </c>
      <c r="AW257" s="13" t="s">
        <v>35</v>
      </c>
      <c r="AX257" s="13" t="s">
        <v>74</v>
      </c>
      <c r="AY257" s="237" t="s">
        <v>190</v>
      </c>
    </row>
    <row r="258" s="14" customFormat="1">
      <c r="A258" s="14"/>
      <c r="B258" s="238"/>
      <c r="C258" s="239"/>
      <c r="D258" s="229" t="s">
        <v>201</v>
      </c>
      <c r="E258" s="240" t="s">
        <v>28</v>
      </c>
      <c r="F258" s="241" t="s">
        <v>424</v>
      </c>
      <c r="G258" s="239"/>
      <c r="H258" s="242">
        <v>0.032000000000000001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8" t="s">
        <v>201</v>
      </c>
      <c r="AU258" s="248" t="s">
        <v>84</v>
      </c>
      <c r="AV258" s="14" t="s">
        <v>84</v>
      </c>
      <c r="AW258" s="14" t="s">
        <v>35</v>
      </c>
      <c r="AX258" s="14" t="s">
        <v>82</v>
      </c>
      <c r="AY258" s="248" t="s">
        <v>190</v>
      </c>
    </row>
    <row r="259" s="2" customFormat="1" ht="24.15" customHeight="1">
      <c r="A259" s="41"/>
      <c r="B259" s="42"/>
      <c r="C259" s="209" t="s">
        <v>425</v>
      </c>
      <c r="D259" s="209" t="s">
        <v>192</v>
      </c>
      <c r="E259" s="210" t="s">
        <v>426</v>
      </c>
      <c r="F259" s="211" t="s">
        <v>427</v>
      </c>
      <c r="G259" s="212" t="s">
        <v>249</v>
      </c>
      <c r="H259" s="213">
        <v>1.0700000000000001</v>
      </c>
      <c r="I259" s="214"/>
      <c r="J259" s="215">
        <f>ROUND(I259*H259,2)</f>
        <v>0</v>
      </c>
      <c r="K259" s="211" t="s">
        <v>196</v>
      </c>
      <c r="L259" s="47"/>
      <c r="M259" s="216" t="s">
        <v>28</v>
      </c>
      <c r="N259" s="217" t="s">
        <v>45</v>
      </c>
      <c r="O259" s="87"/>
      <c r="P259" s="218">
        <f>O259*H259</f>
        <v>0</v>
      </c>
      <c r="Q259" s="218">
        <v>0</v>
      </c>
      <c r="R259" s="218">
        <f>Q259*H259</f>
        <v>0</v>
      </c>
      <c r="S259" s="218">
        <v>0.070000000000000007</v>
      </c>
      <c r="T259" s="219">
        <f>S259*H259</f>
        <v>0.074900000000000008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0" t="s">
        <v>197</v>
      </c>
      <c r="AT259" s="220" t="s">
        <v>192</v>
      </c>
      <c r="AU259" s="220" t="s">
        <v>84</v>
      </c>
      <c r="AY259" s="20" t="s">
        <v>190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20" t="s">
        <v>82</v>
      </c>
      <c r="BK259" s="221">
        <f>ROUND(I259*H259,2)</f>
        <v>0</v>
      </c>
      <c r="BL259" s="20" t="s">
        <v>197</v>
      </c>
      <c r="BM259" s="220" t="s">
        <v>428</v>
      </c>
    </row>
    <row r="260" s="2" customFormat="1">
      <c r="A260" s="41"/>
      <c r="B260" s="42"/>
      <c r="C260" s="43"/>
      <c r="D260" s="222" t="s">
        <v>199</v>
      </c>
      <c r="E260" s="43"/>
      <c r="F260" s="223" t="s">
        <v>429</v>
      </c>
      <c r="G260" s="43"/>
      <c r="H260" s="43"/>
      <c r="I260" s="224"/>
      <c r="J260" s="43"/>
      <c r="K260" s="43"/>
      <c r="L260" s="47"/>
      <c r="M260" s="225"/>
      <c r="N260" s="226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199</v>
      </c>
      <c r="AU260" s="20" t="s">
        <v>84</v>
      </c>
    </row>
    <row r="261" s="13" customFormat="1">
      <c r="A261" s="13"/>
      <c r="B261" s="227"/>
      <c r="C261" s="228"/>
      <c r="D261" s="229" t="s">
        <v>201</v>
      </c>
      <c r="E261" s="230" t="s">
        <v>28</v>
      </c>
      <c r="F261" s="231" t="s">
        <v>423</v>
      </c>
      <c r="G261" s="228"/>
      <c r="H261" s="230" t="s">
        <v>28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201</v>
      </c>
      <c r="AU261" s="237" t="s">
        <v>84</v>
      </c>
      <c r="AV261" s="13" t="s">
        <v>82</v>
      </c>
      <c r="AW261" s="13" t="s">
        <v>35</v>
      </c>
      <c r="AX261" s="13" t="s">
        <v>74</v>
      </c>
      <c r="AY261" s="237" t="s">
        <v>190</v>
      </c>
    </row>
    <row r="262" s="14" customFormat="1">
      <c r="A262" s="14"/>
      <c r="B262" s="238"/>
      <c r="C262" s="239"/>
      <c r="D262" s="229" t="s">
        <v>201</v>
      </c>
      <c r="E262" s="240" t="s">
        <v>28</v>
      </c>
      <c r="F262" s="241" t="s">
        <v>430</v>
      </c>
      <c r="G262" s="239"/>
      <c r="H262" s="242">
        <v>1.0700000000000001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8" t="s">
        <v>201</v>
      </c>
      <c r="AU262" s="248" t="s">
        <v>84</v>
      </c>
      <c r="AV262" s="14" t="s">
        <v>84</v>
      </c>
      <c r="AW262" s="14" t="s">
        <v>35</v>
      </c>
      <c r="AX262" s="14" t="s">
        <v>82</v>
      </c>
      <c r="AY262" s="248" t="s">
        <v>190</v>
      </c>
    </row>
    <row r="263" s="2" customFormat="1" ht="44.25" customHeight="1">
      <c r="A263" s="41"/>
      <c r="B263" s="42"/>
      <c r="C263" s="209" t="s">
        <v>431</v>
      </c>
      <c r="D263" s="209" t="s">
        <v>192</v>
      </c>
      <c r="E263" s="210" t="s">
        <v>432</v>
      </c>
      <c r="F263" s="211" t="s">
        <v>433</v>
      </c>
      <c r="G263" s="212" t="s">
        <v>195</v>
      </c>
      <c r="H263" s="213">
        <v>4.1299999999999999</v>
      </c>
      <c r="I263" s="214"/>
      <c r="J263" s="215">
        <f>ROUND(I263*H263,2)</f>
        <v>0</v>
      </c>
      <c r="K263" s="211" t="s">
        <v>196</v>
      </c>
      <c r="L263" s="47"/>
      <c r="M263" s="216" t="s">
        <v>28</v>
      </c>
      <c r="N263" s="217" t="s">
        <v>45</v>
      </c>
      <c r="O263" s="87"/>
      <c r="P263" s="218">
        <f>O263*H263</f>
        <v>0</v>
      </c>
      <c r="Q263" s="218">
        <v>0</v>
      </c>
      <c r="R263" s="218">
        <f>Q263*H263</f>
        <v>0</v>
      </c>
      <c r="S263" s="218">
        <v>0.035000000000000003</v>
      </c>
      <c r="T263" s="219">
        <f>S263*H263</f>
        <v>0.14455000000000001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0" t="s">
        <v>197</v>
      </c>
      <c r="AT263" s="220" t="s">
        <v>192</v>
      </c>
      <c r="AU263" s="220" t="s">
        <v>84</v>
      </c>
      <c r="AY263" s="20" t="s">
        <v>190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20" t="s">
        <v>82</v>
      </c>
      <c r="BK263" s="221">
        <f>ROUND(I263*H263,2)</f>
        <v>0</v>
      </c>
      <c r="BL263" s="20" t="s">
        <v>197</v>
      </c>
      <c r="BM263" s="220" t="s">
        <v>434</v>
      </c>
    </row>
    <row r="264" s="2" customFormat="1">
      <c r="A264" s="41"/>
      <c r="B264" s="42"/>
      <c r="C264" s="43"/>
      <c r="D264" s="222" t="s">
        <v>199</v>
      </c>
      <c r="E264" s="43"/>
      <c r="F264" s="223" t="s">
        <v>435</v>
      </c>
      <c r="G264" s="43"/>
      <c r="H264" s="43"/>
      <c r="I264" s="224"/>
      <c r="J264" s="43"/>
      <c r="K264" s="43"/>
      <c r="L264" s="47"/>
      <c r="M264" s="225"/>
      <c r="N264" s="226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199</v>
      </c>
      <c r="AU264" s="20" t="s">
        <v>84</v>
      </c>
    </row>
    <row r="265" s="13" customFormat="1">
      <c r="A265" s="13"/>
      <c r="B265" s="227"/>
      <c r="C265" s="228"/>
      <c r="D265" s="229" t="s">
        <v>201</v>
      </c>
      <c r="E265" s="230" t="s">
        <v>28</v>
      </c>
      <c r="F265" s="231" t="s">
        <v>423</v>
      </c>
      <c r="G265" s="228"/>
      <c r="H265" s="230" t="s">
        <v>28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201</v>
      </c>
      <c r="AU265" s="237" t="s">
        <v>84</v>
      </c>
      <c r="AV265" s="13" t="s">
        <v>82</v>
      </c>
      <c r="AW265" s="13" t="s">
        <v>35</v>
      </c>
      <c r="AX265" s="13" t="s">
        <v>74</v>
      </c>
      <c r="AY265" s="237" t="s">
        <v>190</v>
      </c>
    </row>
    <row r="266" s="14" customFormat="1">
      <c r="A266" s="14"/>
      <c r="B266" s="238"/>
      <c r="C266" s="239"/>
      <c r="D266" s="229" t="s">
        <v>201</v>
      </c>
      <c r="E266" s="240" t="s">
        <v>28</v>
      </c>
      <c r="F266" s="241" t="s">
        <v>436</v>
      </c>
      <c r="G266" s="239"/>
      <c r="H266" s="242">
        <v>4.1299999999999999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201</v>
      </c>
      <c r="AU266" s="248" t="s">
        <v>84</v>
      </c>
      <c r="AV266" s="14" t="s">
        <v>84</v>
      </c>
      <c r="AW266" s="14" t="s">
        <v>35</v>
      </c>
      <c r="AX266" s="14" t="s">
        <v>74</v>
      </c>
      <c r="AY266" s="248" t="s">
        <v>190</v>
      </c>
    </row>
    <row r="267" s="15" customFormat="1">
      <c r="A267" s="15"/>
      <c r="B267" s="249"/>
      <c r="C267" s="250"/>
      <c r="D267" s="229" t="s">
        <v>201</v>
      </c>
      <c r="E267" s="251" t="s">
        <v>28</v>
      </c>
      <c r="F267" s="252" t="s">
        <v>245</v>
      </c>
      <c r="G267" s="250"/>
      <c r="H267" s="253">
        <v>4.1299999999999999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9" t="s">
        <v>201</v>
      </c>
      <c r="AU267" s="259" t="s">
        <v>84</v>
      </c>
      <c r="AV267" s="15" t="s">
        <v>197</v>
      </c>
      <c r="AW267" s="15" t="s">
        <v>35</v>
      </c>
      <c r="AX267" s="15" t="s">
        <v>82</v>
      </c>
      <c r="AY267" s="259" t="s">
        <v>190</v>
      </c>
    </row>
    <row r="268" s="2" customFormat="1" ht="24.15" customHeight="1">
      <c r="A268" s="41"/>
      <c r="B268" s="42"/>
      <c r="C268" s="209" t="s">
        <v>437</v>
      </c>
      <c r="D268" s="209" t="s">
        <v>192</v>
      </c>
      <c r="E268" s="210" t="s">
        <v>438</v>
      </c>
      <c r="F268" s="211" t="s">
        <v>439</v>
      </c>
      <c r="G268" s="212" t="s">
        <v>249</v>
      </c>
      <c r="H268" s="213">
        <v>5.7999999999999998</v>
      </c>
      <c r="I268" s="214"/>
      <c r="J268" s="215">
        <f>ROUND(I268*H268,2)</f>
        <v>0</v>
      </c>
      <c r="K268" s="211" t="s">
        <v>196</v>
      </c>
      <c r="L268" s="47"/>
      <c r="M268" s="216" t="s">
        <v>28</v>
      </c>
      <c r="N268" s="217" t="s">
        <v>45</v>
      </c>
      <c r="O268" s="87"/>
      <c r="P268" s="218">
        <f>O268*H268</f>
        <v>0</v>
      </c>
      <c r="Q268" s="218">
        <v>0</v>
      </c>
      <c r="R268" s="218">
        <f>Q268*H268</f>
        <v>0</v>
      </c>
      <c r="S268" s="218">
        <v>0.0089999999999999993</v>
      </c>
      <c r="T268" s="219">
        <f>S268*H268</f>
        <v>0.052199999999999996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0" t="s">
        <v>197</v>
      </c>
      <c r="AT268" s="220" t="s">
        <v>192</v>
      </c>
      <c r="AU268" s="220" t="s">
        <v>84</v>
      </c>
      <c r="AY268" s="20" t="s">
        <v>190</v>
      </c>
      <c r="BE268" s="221">
        <f>IF(N268="základní",J268,0)</f>
        <v>0</v>
      </c>
      <c r="BF268" s="221">
        <f>IF(N268="snížená",J268,0)</f>
        <v>0</v>
      </c>
      <c r="BG268" s="221">
        <f>IF(N268="zákl. přenesená",J268,0)</f>
        <v>0</v>
      </c>
      <c r="BH268" s="221">
        <f>IF(N268="sníž. přenesená",J268,0)</f>
        <v>0</v>
      </c>
      <c r="BI268" s="221">
        <f>IF(N268="nulová",J268,0)</f>
        <v>0</v>
      </c>
      <c r="BJ268" s="20" t="s">
        <v>82</v>
      </c>
      <c r="BK268" s="221">
        <f>ROUND(I268*H268,2)</f>
        <v>0</v>
      </c>
      <c r="BL268" s="20" t="s">
        <v>197</v>
      </c>
      <c r="BM268" s="220" t="s">
        <v>440</v>
      </c>
    </row>
    <row r="269" s="2" customFormat="1">
      <c r="A269" s="41"/>
      <c r="B269" s="42"/>
      <c r="C269" s="43"/>
      <c r="D269" s="222" t="s">
        <v>199</v>
      </c>
      <c r="E269" s="43"/>
      <c r="F269" s="223" t="s">
        <v>441</v>
      </c>
      <c r="G269" s="43"/>
      <c r="H269" s="43"/>
      <c r="I269" s="224"/>
      <c r="J269" s="43"/>
      <c r="K269" s="43"/>
      <c r="L269" s="47"/>
      <c r="M269" s="225"/>
      <c r="N269" s="226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199</v>
      </c>
      <c r="AU269" s="20" t="s">
        <v>84</v>
      </c>
    </row>
    <row r="270" s="13" customFormat="1">
      <c r="A270" s="13"/>
      <c r="B270" s="227"/>
      <c r="C270" s="228"/>
      <c r="D270" s="229" t="s">
        <v>201</v>
      </c>
      <c r="E270" s="230" t="s">
        <v>28</v>
      </c>
      <c r="F270" s="231" t="s">
        <v>423</v>
      </c>
      <c r="G270" s="228"/>
      <c r="H270" s="230" t="s">
        <v>28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201</v>
      </c>
      <c r="AU270" s="237" t="s">
        <v>84</v>
      </c>
      <c r="AV270" s="13" t="s">
        <v>82</v>
      </c>
      <c r="AW270" s="13" t="s">
        <v>35</v>
      </c>
      <c r="AX270" s="13" t="s">
        <v>74</v>
      </c>
      <c r="AY270" s="237" t="s">
        <v>190</v>
      </c>
    </row>
    <row r="271" s="14" customFormat="1">
      <c r="A271" s="14"/>
      <c r="B271" s="238"/>
      <c r="C271" s="239"/>
      <c r="D271" s="229" t="s">
        <v>201</v>
      </c>
      <c r="E271" s="240" t="s">
        <v>28</v>
      </c>
      <c r="F271" s="241" t="s">
        <v>442</v>
      </c>
      <c r="G271" s="239"/>
      <c r="H271" s="242">
        <v>5.7999999999999998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201</v>
      </c>
      <c r="AU271" s="248" t="s">
        <v>84</v>
      </c>
      <c r="AV271" s="14" t="s">
        <v>84</v>
      </c>
      <c r="AW271" s="14" t="s">
        <v>35</v>
      </c>
      <c r="AX271" s="14" t="s">
        <v>82</v>
      </c>
      <c r="AY271" s="248" t="s">
        <v>190</v>
      </c>
    </row>
    <row r="272" s="2" customFormat="1" ht="24.15" customHeight="1">
      <c r="A272" s="41"/>
      <c r="B272" s="42"/>
      <c r="C272" s="209" t="s">
        <v>443</v>
      </c>
      <c r="D272" s="209" t="s">
        <v>192</v>
      </c>
      <c r="E272" s="210" t="s">
        <v>444</v>
      </c>
      <c r="F272" s="211" t="s">
        <v>445</v>
      </c>
      <c r="G272" s="212" t="s">
        <v>249</v>
      </c>
      <c r="H272" s="213">
        <v>2.8100000000000001</v>
      </c>
      <c r="I272" s="214"/>
      <c r="J272" s="215">
        <f>ROUND(I272*H272,2)</f>
        <v>0</v>
      </c>
      <c r="K272" s="211" t="s">
        <v>196</v>
      </c>
      <c r="L272" s="47"/>
      <c r="M272" s="216" t="s">
        <v>28</v>
      </c>
      <c r="N272" s="217" t="s">
        <v>45</v>
      </c>
      <c r="O272" s="87"/>
      <c r="P272" s="218">
        <f>O272*H272</f>
        <v>0</v>
      </c>
      <c r="Q272" s="218">
        <v>0</v>
      </c>
      <c r="R272" s="218">
        <f>Q272*H272</f>
        <v>0</v>
      </c>
      <c r="S272" s="218">
        <v>0.0089999999999999993</v>
      </c>
      <c r="T272" s="219">
        <f>S272*H272</f>
        <v>0.02529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0" t="s">
        <v>197</v>
      </c>
      <c r="AT272" s="220" t="s">
        <v>192</v>
      </c>
      <c r="AU272" s="220" t="s">
        <v>84</v>
      </c>
      <c r="AY272" s="20" t="s">
        <v>190</v>
      </c>
      <c r="BE272" s="221">
        <f>IF(N272="základní",J272,0)</f>
        <v>0</v>
      </c>
      <c r="BF272" s="221">
        <f>IF(N272="snížená",J272,0)</f>
        <v>0</v>
      </c>
      <c r="BG272" s="221">
        <f>IF(N272="zákl. přenesená",J272,0)</f>
        <v>0</v>
      </c>
      <c r="BH272" s="221">
        <f>IF(N272="sníž. přenesená",J272,0)</f>
        <v>0</v>
      </c>
      <c r="BI272" s="221">
        <f>IF(N272="nulová",J272,0)</f>
        <v>0</v>
      </c>
      <c r="BJ272" s="20" t="s">
        <v>82</v>
      </c>
      <c r="BK272" s="221">
        <f>ROUND(I272*H272,2)</f>
        <v>0</v>
      </c>
      <c r="BL272" s="20" t="s">
        <v>197</v>
      </c>
      <c r="BM272" s="220" t="s">
        <v>446</v>
      </c>
    </row>
    <row r="273" s="2" customFormat="1">
      <c r="A273" s="41"/>
      <c r="B273" s="42"/>
      <c r="C273" s="43"/>
      <c r="D273" s="222" t="s">
        <v>199</v>
      </c>
      <c r="E273" s="43"/>
      <c r="F273" s="223" t="s">
        <v>447</v>
      </c>
      <c r="G273" s="43"/>
      <c r="H273" s="43"/>
      <c r="I273" s="224"/>
      <c r="J273" s="43"/>
      <c r="K273" s="43"/>
      <c r="L273" s="47"/>
      <c r="M273" s="225"/>
      <c r="N273" s="226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199</v>
      </c>
      <c r="AU273" s="20" t="s">
        <v>84</v>
      </c>
    </row>
    <row r="274" s="13" customFormat="1">
      <c r="A274" s="13"/>
      <c r="B274" s="227"/>
      <c r="C274" s="228"/>
      <c r="D274" s="229" t="s">
        <v>201</v>
      </c>
      <c r="E274" s="230" t="s">
        <v>28</v>
      </c>
      <c r="F274" s="231" t="s">
        <v>423</v>
      </c>
      <c r="G274" s="228"/>
      <c r="H274" s="230" t="s">
        <v>28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201</v>
      </c>
      <c r="AU274" s="237" t="s">
        <v>84</v>
      </c>
      <c r="AV274" s="13" t="s">
        <v>82</v>
      </c>
      <c r="AW274" s="13" t="s">
        <v>35</v>
      </c>
      <c r="AX274" s="13" t="s">
        <v>74</v>
      </c>
      <c r="AY274" s="237" t="s">
        <v>190</v>
      </c>
    </row>
    <row r="275" s="14" customFormat="1">
      <c r="A275" s="14"/>
      <c r="B275" s="238"/>
      <c r="C275" s="239"/>
      <c r="D275" s="229" t="s">
        <v>201</v>
      </c>
      <c r="E275" s="240" t="s">
        <v>28</v>
      </c>
      <c r="F275" s="241" t="s">
        <v>448</v>
      </c>
      <c r="G275" s="239"/>
      <c r="H275" s="242">
        <v>2.8100000000000001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201</v>
      </c>
      <c r="AU275" s="248" t="s">
        <v>84</v>
      </c>
      <c r="AV275" s="14" t="s">
        <v>84</v>
      </c>
      <c r="AW275" s="14" t="s">
        <v>35</v>
      </c>
      <c r="AX275" s="14" t="s">
        <v>82</v>
      </c>
      <c r="AY275" s="248" t="s">
        <v>190</v>
      </c>
    </row>
    <row r="276" s="2" customFormat="1" ht="49.05" customHeight="1">
      <c r="A276" s="41"/>
      <c r="B276" s="42"/>
      <c r="C276" s="209" t="s">
        <v>449</v>
      </c>
      <c r="D276" s="209" t="s">
        <v>192</v>
      </c>
      <c r="E276" s="210" t="s">
        <v>450</v>
      </c>
      <c r="F276" s="211" t="s">
        <v>451</v>
      </c>
      <c r="G276" s="212" t="s">
        <v>195</v>
      </c>
      <c r="H276" s="213">
        <v>0.40999999999999998</v>
      </c>
      <c r="I276" s="214"/>
      <c r="J276" s="215">
        <f>ROUND(I276*H276,2)</f>
        <v>0</v>
      </c>
      <c r="K276" s="211" t="s">
        <v>196</v>
      </c>
      <c r="L276" s="47"/>
      <c r="M276" s="216" t="s">
        <v>28</v>
      </c>
      <c r="N276" s="217" t="s">
        <v>45</v>
      </c>
      <c r="O276" s="87"/>
      <c r="P276" s="218">
        <f>O276*H276</f>
        <v>0</v>
      </c>
      <c r="Q276" s="218">
        <v>0</v>
      </c>
      <c r="R276" s="218">
        <f>Q276*H276</f>
        <v>0</v>
      </c>
      <c r="S276" s="218">
        <v>0.055</v>
      </c>
      <c r="T276" s="219">
        <f>S276*H276</f>
        <v>0.022549999999999997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0" t="s">
        <v>197</v>
      </c>
      <c r="AT276" s="220" t="s">
        <v>192</v>
      </c>
      <c r="AU276" s="220" t="s">
        <v>84</v>
      </c>
      <c r="AY276" s="20" t="s">
        <v>190</v>
      </c>
      <c r="BE276" s="221">
        <f>IF(N276="základní",J276,0)</f>
        <v>0</v>
      </c>
      <c r="BF276" s="221">
        <f>IF(N276="snížená",J276,0)</f>
        <v>0</v>
      </c>
      <c r="BG276" s="221">
        <f>IF(N276="zákl. přenesená",J276,0)</f>
        <v>0</v>
      </c>
      <c r="BH276" s="221">
        <f>IF(N276="sníž. přenesená",J276,0)</f>
        <v>0</v>
      </c>
      <c r="BI276" s="221">
        <f>IF(N276="nulová",J276,0)</f>
        <v>0</v>
      </c>
      <c r="BJ276" s="20" t="s">
        <v>82</v>
      </c>
      <c r="BK276" s="221">
        <f>ROUND(I276*H276,2)</f>
        <v>0</v>
      </c>
      <c r="BL276" s="20" t="s">
        <v>197</v>
      </c>
      <c r="BM276" s="220" t="s">
        <v>452</v>
      </c>
    </row>
    <row r="277" s="2" customFormat="1">
      <c r="A277" s="41"/>
      <c r="B277" s="42"/>
      <c r="C277" s="43"/>
      <c r="D277" s="222" t="s">
        <v>199</v>
      </c>
      <c r="E277" s="43"/>
      <c r="F277" s="223" t="s">
        <v>453</v>
      </c>
      <c r="G277" s="43"/>
      <c r="H277" s="43"/>
      <c r="I277" s="224"/>
      <c r="J277" s="43"/>
      <c r="K277" s="43"/>
      <c r="L277" s="47"/>
      <c r="M277" s="225"/>
      <c r="N277" s="226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199</v>
      </c>
      <c r="AU277" s="20" t="s">
        <v>84</v>
      </c>
    </row>
    <row r="278" s="13" customFormat="1">
      <c r="A278" s="13"/>
      <c r="B278" s="227"/>
      <c r="C278" s="228"/>
      <c r="D278" s="229" t="s">
        <v>201</v>
      </c>
      <c r="E278" s="230" t="s">
        <v>28</v>
      </c>
      <c r="F278" s="231" t="s">
        <v>423</v>
      </c>
      <c r="G278" s="228"/>
      <c r="H278" s="230" t="s">
        <v>28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201</v>
      </c>
      <c r="AU278" s="237" t="s">
        <v>84</v>
      </c>
      <c r="AV278" s="13" t="s">
        <v>82</v>
      </c>
      <c r="AW278" s="13" t="s">
        <v>35</v>
      </c>
      <c r="AX278" s="13" t="s">
        <v>74</v>
      </c>
      <c r="AY278" s="237" t="s">
        <v>190</v>
      </c>
    </row>
    <row r="279" s="14" customFormat="1">
      <c r="A279" s="14"/>
      <c r="B279" s="238"/>
      <c r="C279" s="239"/>
      <c r="D279" s="229" t="s">
        <v>201</v>
      </c>
      <c r="E279" s="240" t="s">
        <v>28</v>
      </c>
      <c r="F279" s="241" t="s">
        <v>454</v>
      </c>
      <c r="G279" s="239"/>
      <c r="H279" s="242">
        <v>0.40999999999999998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201</v>
      </c>
      <c r="AU279" s="248" t="s">
        <v>84</v>
      </c>
      <c r="AV279" s="14" t="s">
        <v>84</v>
      </c>
      <c r="AW279" s="14" t="s">
        <v>35</v>
      </c>
      <c r="AX279" s="14" t="s">
        <v>82</v>
      </c>
      <c r="AY279" s="248" t="s">
        <v>190</v>
      </c>
    </row>
    <row r="280" s="2" customFormat="1" ht="37.8" customHeight="1">
      <c r="A280" s="41"/>
      <c r="B280" s="42"/>
      <c r="C280" s="209" t="s">
        <v>455</v>
      </c>
      <c r="D280" s="209" t="s">
        <v>192</v>
      </c>
      <c r="E280" s="210" t="s">
        <v>456</v>
      </c>
      <c r="F280" s="211" t="s">
        <v>457</v>
      </c>
      <c r="G280" s="212" t="s">
        <v>195</v>
      </c>
      <c r="H280" s="213">
        <v>1.2</v>
      </c>
      <c r="I280" s="214"/>
      <c r="J280" s="215">
        <f>ROUND(I280*H280,2)</f>
        <v>0</v>
      </c>
      <c r="K280" s="211" t="s">
        <v>196</v>
      </c>
      <c r="L280" s="47"/>
      <c r="M280" s="216" t="s">
        <v>28</v>
      </c>
      <c r="N280" s="217" t="s">
        <v>45</v>
      </c>
      <c r="O280" s="87"/>
      <c r="P280" s="218">
        <f>O280*H280</f>
        <v>0</v>
      </c>
      <c r="Q280" s="218">
        <v>0</v>
      </c>
      <c r="R280" s="218">
        <f>Q280*H280</f>
        <v>0</v>
      </c>
      <c r="S280" s="218">
        <v>0.075999999999999998</v>
      </c>
      <c r="T280" s="219">
        <f>S280*H280</f>
        <v>0.091199999999999989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0" t="s">
        <v>197</v>
      </c>
      <c r="AT280" s="220" t="s">
        <v>192</v>
      </c>
      <c r="AU280" s="220" t="s">
        <v>84</v>
      </c>
      <c r="AY280" s="20" t="s">
        <v>190</v>
      </c>
      <c r="BE280" s="221">
        <f>IF(N280="základní",J280,0)</f>
        <v>0</v>
      </c>
      <c r="BF280" s="221">
        <f>IF(N280="snížená",J280,0)</f>
        <v>0</v>
      </c>
      <c r="BG280" s="221">
        <f>IF(N280="zákl. přenesená",J280,0)</f>
        <v>0</v>
      </c>
      <c r="BH280" s="221">
        <f>IF(N280="sníž. přenesená",J280,0)</f>
        <v>0</v>
      </c>
      <c r="BI280" s="221">
        <f>IF(N280="nulová",J280,0)</f>
        <v>0</v>
      </c>
      <c r="BJ280" s="20" t="s">
        <v>82</v>
      </c>
      <c r="BK280" s="221">
        <f>ROUND(I280*H280,2)</f>
        <v>0</v>
      </c>
      <c r="BL280" s="20" t="s">
        <v>197</v>
      </c>
      <c r="BM280" s="220" t="s">
        <v>458</v>
      </c>
    </row>
    <row r="281" s="2" customFormat="1">
      <c r="A281" s="41"/>
      <c r="B281" s="42"/>
      <c r="C281" s="43"/>
      <c r="D281" s="222" t="s">
        <v>199</v>
      </c>
      <c r="E281" s="43"/>
      <c r="F281" s="223" t="s">
        <v>459</v>
      </c>
      <c r="G281" s="43"/>
      <c r="H281" s="43"/>
      <c r="I281" s="224"/>
      <c r="J281" s="43"/>
      <c r="K281" s="43"/>
      <c r="L281" s="47"/>
      <c r="M281" s="225"/>
      <c r="N281" s="226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199</v>
      </c>
      <c r="AU281" s="20" t="s">
        <v>84</v>
      </c>
    </row>
    <row r="282" s="13" customFormat="1">
      <c r="A282" s="13"/>
      <c r="B282" s="227"/>
      <c r="C282" s="228"/>
      <c r="D282" s="229" t="s">
        <v>201</v>
      </c>
      <c r="E282" s="230" t="s">
        <v>28</v>
      </c>
      <c r="F282" s="231" t="s">
        <v>423</v>
      </c>
      <c r="G282" s="228"/>
      <c r="H282" s="230" t="s">
        <v>28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201</v>
      </c>
      <c r="AU282" s="237" t="s">
        <v>84</v>
      </c>
      <c r="AV282" s="13" t="s">
        <v>82</v>
      </c>
      <c r="AW282" s="13" t="s">
        <v>35</v>
      </c>
      <c r="AX282" s="13" t="s">
        <v>74</v>
      </c>
      <c r="AY282" s="237" t="s">
        <v>190</v>
      </c>
    </row>
    <row r="283" s="14" customFormat="1">
      <c r="A283" s="14"/>
      <c r="B283" s="238"/>
      <c r="C283" s="239"/>
      <c r="D283" s="229" t="s">
        <v>201</v>
      </c>
      <c r="E283" s="240" t="s">
        <v>28</v>
      </c>
      <c r="F283" s="241" t="s">
        <v>460</v>
      </c>
      <c r="G283" s="239"/>
      <c r="H283" s="242">
        <v>1.2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8" t="s">
        <v>201</v>
      </c>
      <c r="AU283" s="248" t="s">
        <v>84</v>
      </c>
      <c r="AV283" s="14" t="s">
        <v>84</v>
      </c>
      <c r="AW283" s="14" t="s">
        <v>35</v>
      </c>
      <c r="AX283" s="14" t="s">
        <v>82</v>
      </c>
      <c r="AY283" s="248" t="s">
        <v>190</v>
      </c>
    </row>
    <row r="284" s="2" customFormat="1" ht="55.5" customHeight="1">
      <c r="A284" s="41"/>
      <c r="B284" s="42"/>
      <c r="C284" s="209" t="s">
        <v>461</v>
      </c>
      <c r="D284" s="209" t="s">
        <v>192</v>
      </c>
      <c r="E284" s="210" t="s">
        <v>462</v>
      </c>
      <c r="F284" s="211" t="s">
        <v>463</v>
      </c>
      <c r="G284" s="212" t="s">
        <v>195</v>
      </c>
      <c r="H284" s="213">
        <v>0.67000000000000004</v>
      </c>
      <c r="I284" s="214"/>
      <c r="J284" s="215">
        <f>ROUND(I284*H284,2)</f>
        <v>0</v>
      </c>
      <c r="K284" s="211" t="s">
        <v>196</v>
      </c>
      <c r="L284" s="47"/>
      <c r="M284" s="216" t="s">
        <v>28</v>
      </c>
      <c r="N284" s="217" t="s">
        <v>45</v>
      </c>
      <c r="O284" s="87"/>
      <c r="P284" s="218">
        <f>O284*H284</f>
        <v>0</v>
      </c>
      <c r="Q284" s="218">
        <v>0</v>
      </c>
      <c r="R284" s="218">
        <f>Q284*H284</f>
        <v>0</v>
      </c>
      <c r="S284" s="218">
        <v>0.187</v>
      </c>
      <c r="T284" s="219">
        <f>S284*H284</f>
        <v>0.12529000000000001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0" t="s">
        <v>197</v>
      </c>
      <c r="AT284" s="220" t="s">
        <v>192</v>
      </c>
      <c r="AU284" s="220" t="s">
        <v>84</v>
      </c>
      <c r="AY284" s="20" t="s">
        <v>190</v>
      </c>
      <c r="BE284" s="221">
        <f>IF(N284="základní",J284,0)</f>
        <v>0</v>
      </c>
      <c r="BF284" s="221">
        <f>IF(N284="snížená",J284,0)</f>
        <v>0</v>
      </c>
      <c r="BG284" s="221">
        <f>IF(N284="zákl. přenesená",J284,0)</f>
        <v>0</v>
      </c>
      <c r="BH284" s="221">
        <f>IF(N284="sníž. přenesená",J284,0)</f>
        <v>0</v>
      </c>
      <c r="BI284" s="221">
        <f>IF(N284="nulová",J284,0)</f>
        <v>0</v>
      </c>
      <c r="BJ284" s="20" t="s">
        <v>82</v>
      </c>
      <c r="BK284" s="221">
        <f>ROUND(I284*H284,2)</f>
        <v>0</v>
      </c>
      <c r="BL284" s="20" t="s">
        <v>197</v>
      </c>
      <c r="BM284" s="220" t="s">
        <v>464</v>
      </c>
    </row>
    <row r="285" s="2" customFormat="1">
      <c r="A285" s="41"/>
      <c r="B285" s="42"/>
      <c r="C285" s="43"/>
      <c r="D285" s="222" t="s">
        <v>199</v>
      </c>
      <c r="E285" s="43"/>
      <c r="F285" s="223" t="s">
        <v>465</v>
      </c>
      <c r="G285" s="43"/>
      <c r="H285" s="43"/>
      <c r="I285" s="224"/>
      <c r="J285" s="43"/>
      <c r="K285" s="43"/>
      <c r="L285" s="47"/>
      <c r="M285" s="225"/>
      <c r="N285" s="226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199</v>
      </c>
      <c r="AU285" s="20" t="s">
        <v>84</v>
      </c>
    </row>
    <row r="286" s="13" customFormat="1">
      <c r="A286" s="13"/>
      <c r="B286" s="227"/>
      <c r="C286" s="228"/>
      <c r="D286" s="229" t="s">
        <v>201</v>
      </c>
      <c r="E286" s="230" t="s">
        <v>28</v>
      </c>
      <c r="F286" s="231" t="s">
        <v>423</v>
      </c>
      <c r="G286" s="228"/>
      <c r="H286" s="230" t="s">
        <v>28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201</v>
      </c>
      <c r="AU286" s="237" t="s">
        <v>84</v>
      </c>
      <c r="AV286" s="13" t="s">
        <v>82</v>
      </c>
      <c r="AW286" s="13" t="s">
        <v>35</v>
      </c>
      <c r="AX286" s="13" t="s">
        <v>74</v>
      </c>
      <c r="AY286" s="237" t="s">
        <v>190</v>
      </c>
    </row>
    <row r="287" s="14" customFormat="1">
      <c r="A287" s="14"/>
      <c r="B287" s="238"/>
      <c r="C287" s="239"/>
      <c r="D287" s="229" t="s">
        <v>201</v>
      </c>
      <c r="E287" s="240" t="s">
        <v>28</v>
      </c>
      <c r="F287" s="241" t="s">
        <v>466</v>
      </c>
      <c r="G287" s="239"/>
      <c r="H287" s="242">
        <v>1.8700000000000001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8" t="s">
        <v>201</v>
      </c>
      <c r="AU287" s="248" t="s">
        <v>84</v>
      </c>
      <c r="AV287" s="14" t="s">
        <v>84</v>
      </c>
      <c r="AW287" s="14" t="s">
        <v>35</v>
      </c>
      <c r="AX287" s="14" t="s">
        <v>74</v>
      </c>
      <c r="AY287" s="248" t="s">
        <v>190</v>
      </c>
    </row>
    <row r="288" s="14" customFormat="1">
      <c r="A288" s="14"/>
      <c r="B288" s="238"/>
      <c r="C288" s="239"/>
      <c r="D288" s="229" t="s">
        <v>201</v>
      </c>
      <c r="E288" s="240" t="s">
        <v>28</v>
      </c>
      <c r="F288" s="241" t="s">
        <v>467</v>
      </c>
      <c r="G288" s="239"/>
      <c r="H288" s="242">
        <v>-1.2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201</v>
      </c>
      <c r="AU288" s="248" t="s">
        <v>84</v>
      </c>
      <c r="AV288" s="14" t="s">
        <v>84</v>
      </c>
      <c r="AW288" s="14" t="s">
        <v>35</v>
      </c>
      <c r="AX288" s="14" t="s">
        <v>74</v>
      </c>
      <c r="AY288" s="248" t="s">
        <v>190</v>
      </c>
    </row>
    <row r="289" s="15" customFormat="1">
      <c r="A289" s="15"/>
      <c r="B289" s="249"/>
      <c r="C289" s="250"/>
      <c r="D289" s="229" t="s">
        <v>201</v>
      </c>
      <c r="E289" s="251" t="s">
        <v>28</v>
      </c>
      <c r="F289" s="252" t="s">
        <v>245</v>
      </c>
      <c r="G289" s="250"/>
      <c r="H289" s="253">
        <v>0.67000000000000004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9" t="s">
        <v>201</v>
      </c>
      <c r="AU289" s="259" t="s">
        <v>84</v>
      </c>
      <c r="AV289" s="15" t="s">
        <v>197</v>
      </c>
      <c r="AW289" s="15" t="s">
        <v>35</v>
      </c>
      <c r="AX289" s="15" t="s">
        <v>82</v>
      </c>
      <c r="AY289" s="259" t="s">
        <v>190</v>
      </c>
    </row>
    <row r="290" s="2" customFormat="1" ht="55.5" customHeight="1">
      <c r="A290" s="41"/>
      <c r="B290" s="42"/>
      <c r="C290" s="209" t="s">
        <v>468</v>
      </c>
      <c r="D290" s="209" t="s">
        <v>192</v>
      </c>
      <c r="E290" s="210" t="s">
        <v>469</v>
      </c>
      <c r="F290" s="211" t="s">
        <v>470</v>
      </c>
      <c r="G290" s="212" t="s">
        <v>195</v>
      </c>
      <c r="H290" s="213">
        <v>1.3740000000000001</v>
      </c>
      <c r="I290" s="214"/>
      <c r="J290" s="215">
        <f>ROUND(I290*H290,2)</f>
        <v>0</v>
      </c>
      <c r="K290" s="211" t="s">
        <v>196</v>
      </c>
      <c r="L290" s="47"/>
      <c r="M290" s="216" t="s">
        <v>28</v>
      </c>
      <c r="N290" s="217" t="s">
        <v>45</v>
      </c>
      <c r="O290" s="87"/>
      <c r="P290" s="218">
        <f>O290*H290</f>
        <v>0</v>
      </c>
      <c r="Q290" s="218">
        <v>0</v>
      </c>
      <c r="R290" s="218">
        <f>Q290*H290</f>
        <v>0</v>
      </c>
      <c r="S290" s="218">
        <v>0.17999999999999999</v>
      </c>
      <c r="T290" s="219">
        <f>S290*H290</f>
        <v>0.24732000000000001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0" t="s">
        <v>197</v>
      </c>
      <c r="AT290" s="220" t="s">
        <v>192</v>
      </c>
      <c r="AU290" s="220" t="s">
        <v>84</v>
      </c>
      <c r="AY290" s="20" t="s">
        <v>190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20" t="s">
        <v>82</v>
      </c>
      <c r="BK290" s="221">
        <f>ROUND(I290*H290,2)</f>
        <v>0</v>
      </c>
      <c r="BL290" s="20" t="s">
        <v>197</v>
      </c>
      <c r="BM290" s="220" t="s">
        <v>471</v>
      </c>
    </row>
    <row r="291" s="2" customFormat="1">
      <c r="A291" s="41"/>
      <c r="B291" s="42"/>
      <c r="C291" s="43"/>
      <c r="D291" s="222" t="s">
        <v>199</v>
      </c>
      <c r="E291" s="43"/>
      <c r="F291" s="223" t="s">
        <v>472</v>
      </c>
      <c r="G291" s="43"/>
      <c r="H291" s="43"/>
      <c r="I291" s="224"/>
      <c r="J291" s="43"/>
      <c r="K291" s="43"/>
      <c r="L291" s="47"/>
      <c r="M291" s="225"/>
      <c r="N291" s="226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199</v>
      </c>
      <c r="AU291" s="20" t="s">
        <v>84</v>
      </c>
    </row>
    <row r="292" s="13" customFormat="1">
      <c r="A292" s="13"/>
      <c r="B292" s="227"/>
      <c r="C292" s="228"/>
      <c r="D292" s="229" t="s">
        <v>201</v>
      </c>
      <c r="E292" s="230" t="s">
        <v>28</v>
      </c>
      <c r="F292" s="231" t="s">
        <v>423</v>
      </c>
      <c r="G292" s="228"/>
      <c r="H292" s="230" t="s">
        <v>28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201</v>
      </c>
      <c r="AU292" s="237" t="s">
        <v>84</v>
      </c>
      <c r="AV292" s="13" t="s">
        <v>82</v>
      </c>
      <c r="AW292" s="13" t="s">
        <v>35</v>
      </c>
      <c r="AX292" s="13" t="s">
        <v>74</v>
      </c>
      <c r="AY292" s="237" t="s">
        <v>190</v>
      </c>
    </row>
    <row r="293" s="14" customFormat="1">
      <c r="A293" s="14"/>
      <c r="B293" s="238"/>
      <c r="C293" s="239"/>
      <c r="D293" s="229" t="s">
        <v>201</v>
      </c>
      <c r="E293" s="240" t="s">
        <v>28</v>
      </c>
      <c r="F293" s="241" t="s">
        <v>473</v>
      </c>
      <c r="G293" s="239"/>
      <c r="H293" s="242">
        <v>1.3740000000000001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201</v>
      </c>
      <c r="AU293" s="248" t="s">
        <v>84</v>
      </c>
      <c r="AV293" s="14" t="s">
        <v>84</v>
      </c>
      <c r="AW293" s="14" t="s">
        <v>35</v>
      </c>
      <c r="AX293" s="14" t="s">
        <v>82</v>
      </c>
      <c r="AY293" s="248" t="s">
        <v>190</v>
      </c>
    </row>
    <row r="294" s="2" customFormat="1" ht="37.8" customHeight="1">
      <c r="A294" s="41"/>
      <c r="B294" s="42"/>
      <c r="C294" s="209" t="s">
        <v>474</v>
      </c>
      <c r="D294" s="209" t="s">
        <v>192</v>
      </c>
      <c r="E294" s="210" t="s">
        <v>475</v>
      </c>
      <c r="F294" s="211" t="s">
        <v>476</v>
      </c>
      <c r="G294" s="212" t="s">
        <v>257</v>
      </c>
      <c r="H294" s="213">
        <v>2</v>
      </c>
      <c r="I294" s="214"/>
      <c r="J294" s="215">
        <f>ROUND(I294*H294,2)</f>
        <v>0</v>
      </c>
      <c r="K294" s="211" t="s">
        <v>196</v>
      </c>
      <c r="L294" s="47"/>
      <c r="M294" s="216" t="s">
        <v>28</v>
      </c>
      <c r="N294" s="217" t="s">
        <v>45</v>
      </c>
      <c r="O294" s="87"/>
      <c r="P294" s="218">
        <f>O294*H294</f>
        <v>0</v>
      </c>
      <c r="Q294" s="218">
        <v>0</v>
      </c>
      <c r="R294" s="218">
        <f>Q294*H294</f>
        <v>0</v>
      </c>
      <c r="S294" s="218">
        <v>0.014999999999999999</v>
      </c>
      <c r="T294" s="219">
        <f>S294*H294</f>
        <v>0.029999999999999999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0" t="s">
        <v>197</v>
      </c>
      <c r="AT294" s="220" t="s">
        <v>192</v>
      </c>
      <c r="AU294" s="220" t="s">
        <v>84</v>
      </c>
      <c r="AY294" s="20" t="s">
        <v>190</v>
      </c>
      <c r="BE294" s="221">
        <f>IF(N294="základní",J294,0)</f>
        <v>0</v>
      </c>
      <c r="BF294" s="221">
        <f>IF(N294="snížená",J294,0)</f>
        <v>0</v>
      </c>
      <c r="BG294" s="221">
        <f>IF(N294="zákl. přenesená",J294,0)</f>
        <v>0</v>
      </c>
      <c r="BH294" s="221">
        <f>IF(N294="sníž. přenesená",J294,0)</f>
        <v>0</v>
      </c>
      <c r="BI294" s="221">
        <f>IF(N294="nulová",J294,0)</f>
        <v>0</v>
      </c>
      <c r="BJ294" s="20" t="s">
        <v>82</v>
      </c>
      <c r="BK294" s="221">
        <f>ROUND(I294*H294,2)</f>
        <v>0</v>
      </c>
      <c r="BL294" s="20" t="s">
        <v>197</v>
      </c>
      <c r="BM294" s="220" t="s">
        <v>477</v>
      </c>
    </row>
    <row r="295" s="2" customFormat="1">
      <c r="A295" s="41"/>
      <c r="B295" s="42"/>
      <c r="C295" s="43"/>
      <c r="D295" s="222" t="s">
        <v>199</v>
      </c>
      <c r="E295" s="43"/>
      <c r="F295" s="223" t="s">
        <v>478</v>
      </c>
      <c r="G295" s="43"/>
      <c r="H295" s="43"/>
      <c r="I295" s="224"/>
      <c r="J295" s="43"/>
      <c r="K295" s="43"/>
      <c r="L295" s="47"/>
      <c r="M295" s="225"/>
      <c r="N295" s="226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199</v>
      </c>
      <c r="AU295" s="20" t="s">
        <v>84</v>
      </c>
    </row>
    <row r="296" s="13" customFormat="1">
      <c r="A296" s="13"/>
      <c r="B296" s="227"/>
      <c r="C296" s="228"/>
      <c r="D296" s="229" t="s">
        <v>201</v>
      </c>
      <c r="E296" s="230" t="s">
        <v>28</v>
      </c>
      <c r="F296" s="231" t="s">
        <v>423</v>
      </c>
      <c r="G296" s="228"/>
      <c r="H296" s="230" t="s">
        <v>28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201</v>
      </c>
      <c r="AU296" s="237" t="s">
        <v>84</v>
      </c>
      <c r="AV296" s="13" t="s">
        <v>82</v>
      </c>
      <c r="AW296" s="13" t="s">
        <v>35</v>
      </c>
      <c r="AX296" s="13" t="s">
        <v>74</v>
      </c>
      <c r="AY296" s="237" t="s">
        <v>190</v>
      </c>
    </row>
    <row r="297" s="14" customFormat="1">
      <c r="A297" s="14"/>
      <c r="B297" s="238"/>
      <c r="C297" s="239"/>
      <c r="D297" s="229" t="s">
        <v>201</v>
      </c>
      <c r="E297" s="240" t="s">
        <v>28</v>
      </c>
      <c r="F297" s="241" t="s">
        <v>84</v>
      </c>
      <c r="G297" s="239"/>
      <c r="H297" s="242">
        <v>2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8" t="s">
        <v>201</v>
      </c>
      <c r="AU297" s="248" t="s">
        <v>84</v>
      </c>
      <c r="AV297" s="14" t="s">
        <v>84</v>
      </c>
      <c r="AW297" s="14" t="s">
        <v>35</v>
      </c>
      <c r="AX297" s="14" t="s">
        <v>82</v>
      </c>
      <c r="AY297" s="248" t="s">
        <v>190</v>
      </c>
    </row>
    <row r="298" s="2" customFormat="1" ht="44.25" customHeight="1">
      <c r="A298" s="41"/>
      <c r="B298" s="42"/>
      <c r="C298" s="209" t="s">
        <v>479</v>
      </c>
      <c r="D298" s="209" t="s">
        <v>192</v>
      </c>
      <c r="E298" s="210" t="s">
        <v>480</v>
      </c>
      <c r="F298" s="211" t="s">
        <v>481</v>
      </c>
      <c r="G298" s="212" t="s">
        <v>249</v>
      </c>
      <c r="H298" s="213">
        <v>1.3999999999999999</v>
      </c>
      <c r="I298" s="214"/>
      <c r="J298" s="215">
        <f>ROUND(I298*H298,2)</f>
        <v>0</v>
      </c>
      <c r="K298" s="211" t="s">
        <v>196</v>
      </c>
      <c r="L298" s="47"/>
      <c r="M298" s="216" t="s">
        <v>28</v>
      </c>
      <c r="N298" s="217" t="s">
        <v>45</v>
      </c>
      <c r="O298" s="87"/>
      <c r="P298" s="218">
        <f>O298*H298</f>
        <v>0</v>
      </c>
      <c r="Q298" s="218">
        <v>0</v>
      </c>
      <c r="R298" s="218">
        <f>Q298*H298</f>
        <v>0</v>
      </c>
      <c r="S298" s="218">
        <v>0.0070000000000000001</v>
      </c>
      <c r="T298" s="219">
        <f>S298*H298</f>
        <v>0.0097999999999999997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0" t="s">
        <v>197</v>
      </c>
      <c r="AT298" s="220" t="s">
        <v>192</v>
      </c>
      <c r="AU298" s="220" t="s">
        <v>84</v>
      </c>
      <c r="AY298" s="20" t="s">
        <v>190</v>
      </c>
      <c r="BE298" s="221">
        <f>IF(N298="základní",J298,0)</f>
        <v>0</v>
      </c>
      <c r="BF298" s="221">
        <f>IF(N298="snížená",J298,0)</f>
        <v>0</v>
      </c>
      <c r="BG298" s="221">
        <f>IF(N298="zákl. přenesená",J298,0)</f>
        <v>0</v>
      </c>
      <c r="BH298" s="221">
        <f>IF(N298="sníž. přenesená",J298,0)</f>
        <v>0</v>
      </c>
      <c r="BI298" s="221">
        <f>IF(N298="nulová",J298,0)</f>
        <v>0</v>
      </c>
      <c r="BJ298" s="20" t="s">
        <v>82</v>
      </c>
      <c r="BK298" s="221">
        <f>ROUND(I298*H298,2)</f>
        <v>0</v>
      </c>
      <c r="BL298" s="20" t="s">
        <v>197</v>
      </c>
      <c r="BM298" s="220" t="s">
        <v>482</v>
      </c>
    </row>
    <row r="299" s="2" customFormat="1">
      <c r="A299" s="41"/>
      <c r="B299" s="42"/>
      <c r="C299" s="43"/>
      <c r="D299" s="222" t="s">
        <v>199</v>
      </c>
      <c r="E299" s="43"/>
      <c r="F299" s="223" t="s">
        <v>483</v>
      </c>
      <c r="G299" s="43"/>
      <c r="H299" s="43"/>
      <c r="I299" s="224"/>
      <c r="J299" s="43"/>
      <c r="K299" s="43"/>
      <c r="L299" s="47"/>
      <c r="M299" s="225"/>
      <c r="N299" s="226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199</v>
      </c>
      <c r="AU299" s="20" t="s">
        <v>84</v>
      </c>
    </row>
    <row r="300" s="13" customFormat="1">
      <c r="A300" s="13"/>
      <c r="B300" s="227"/>
      <c r="C300" s="228"/>
      <c r="D300" s="229" t="s">
        <v>201</v>
      </c>
      <c r="E300" s="230" t="s">
        <v>28</v>
      </c>
      <c r="F300" s="231" t="s">
        <v>423</v>
      </c>
      <c r="G300" s="228"/>
      <c r="H300" s="230" t="s">
        <v>28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201</v>
      </c>
      <c r="AU300" s="237" t="s">
        <v>84</v>
      </c>
      <c r="AV300" s="13" t="s">
        <v>82</v>
      </c>
      <c r="AW300" s="13" t="s">
        <v>35</v>
      </c>
      <c r="AX300" s="13" t="s">
        <v>74</v>
      </c>
      <c r="AY300" s="237" t="s">
        <v>190</v>
      </c>
    </row>
    <row r="301" s="14" customFormat="1">
      <c r="A301" s="14"/>
      <c r="B301" s="238"/>
      <c r="C301" s="239"/>
      <c r="D301" s="229" t="s">
        <v>201</v>
      </c>
      <c r="E301" s="240" t="s">
        <v>28</v>
      </c>
      <c r="F301" s="241" t="s">
        <v>484</v>
      </c>
      <c r="G301" s="239"/>
      <c r="H301" s="242">
        <v>1.3999999999999999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201</v>
      </c>
      <c r="AU301" s="248" t="s">
        <v>84</v>
      </c>
      <c r="AV301" s="14" t="s">
        <v>84</v>
      </c>
      <c r="AW301" s="14" t="s">
        <v>35</v>
      </c>
      <c r="AX301" s="14" t="s">
        <v>82</v>
      </c>
      <c r="AY301" s="248" t="s">
        <v>190</v>
      </c>
    </row>
    <row r="302" s="2" customFormat="1" ht="49.05" customHeight="1">
      <c r="A302" s="41"/>
      <c r="B302" s="42"/>
      <c r="C302" s="209" t="s">
        <v>485</v>
      </c>
      <c r="D302" s="209" t="s">
        <v>192</v>
      </c>
      <c r="E302" s="210" t="s">
        <v>486</v>
      </c>
      <c r="F302" s="211" t="s">
        <v>487</v>
      </c>
      <c r="G302" s="212" t="s">
        <v>249</v>
      </c>
      <c r="H302" s="213">
        <v>0.90000000000000002</v>
      </c>
      <c r="I302" s="214"/>
      <c r="J302" s="215">
        <f>ROUND(I302*H302,2)</f>
        <v>0</v>
      </c>
      <c r="K302" s="211" t="s">
        <v>196</v>
      </c>
      <c r="L302" s="47"/>
      <c r="M302" s="216" t="s">
        <v>28</v>
      </c>
      <c r="N302" s="217" t="s">
        <v>45</v>
      </c>
      <c r="O302" s="87"/>
      <c r="P302" s="218">
        <f>O302*H302</f>
        <v>0</v>
      </c>
      <c r="Q302" s="218">
        <v>0</v>
      </c>
      <c r="R302" s="218">
        <f>Q302*H302</f>
        <v>0</v>
      </c>
      <c r="S302" s="218">
        <v>0.042000000000000003</v>
      </c>
      <c r="T302" s="219">
        <f>S302*H302</f>
        <v>0.0378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0" t="s">
        <v>197</v>
      </c>
      <c r="AT302" s="220" t="s">
        <v>192</v>
      </c>
      <c r="AU302" s="220" t="s">
        <v>84</v>
      </c>
      <c r="AY302" s="20" t="s">
        <v>190</v>
      </c>
      <c r="BE302" s="221">
        <f>IF(N302="základní",J302,0)</f>
        <v>0</v>
      </c>
      <c r="BF302" s="221">
        <f>IF(N302="snížená",J302,0)</f>
        <v>0</v>
      </c>
      <c r="BG302" s="221">
        <f>IF(N302="zákl. přenesená",J302,0)</f>
        <v>0</v>
      </c>
      <c r="BH302" s="221">
        <f>IF(N302="sníž. přenesená",J302,0)</f>
        <v>0</v>
      </c>
      <c r="BI302" s="221">
        <f>IF(N302="nulová",J302,0)</f>
        <v>0</v>
      </c>
      <c r="BJ302" s="20" t="s">
        <v>82</v>
      </c>
      <c r="BK302" s="221">
        <f>ROUND(I302*H302,2)</f>
        <v>0</v>
      </c>
      <c r="BL302" s="20" t="s">
        <v>197</v>
      </c>
      <c r="BM302" s="220" t="s">
        <v>488</v>
      </c>
    </row>
    <row r="303" s="2" customFormat="1">
      <c r="A303" s="41"/>
      <c r="B303" s="42"/>
      <c r="C303" s="43"/>
      <c r="D303" s="222" t="s">
        <v>199</v>
      </c>
      <c r="E303" s="43"/>
      <c r="F303" s="223" t="s">
        <v>489</v>
      </c>
      <c r="G303" s="43"/>
      <c r="H303" s="43"/>
      <c r="I303" s="224"/>
      <c r="J303" s="43"/>
      <c r="K303" s="43"/>
      <c r="L303" s="47"/>
      <c r="M303" s="225"/>
      <c r="N303" s="226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199</v>
      </c>
      <c r="AU303" s="20" t="s">
        <v>84</v>
      </c>
    </row>
    <row r="304" s="13" customFormat="1">
      <c r="A304" s="13"/>
      <c r="B304" s="227"/>
      <c r="C304" s="228"/>
      <c r="D304" s="229" t="s">
        <v>201</v>
      </c>
      <c r="E304" s="230" t="s">
        <v>28</v>
      </c>
      <c r="F304" s="231" t="s">
        <v>423</v>
      </c>
      <c r="G304" s="228"/>
      <c r="H304" s="230" t="s">
        <v>28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201</v>
      </c>
      <c r="AU304" s="237" t="s">
        <v>84</v>
      </c>
      <c r="AV304" s="13" t="s">
        <v>82</v>
      </c>
      <c r="AW304" s="13" t="s">
        <v>35</v>
      </c>
      <c r="AX304" s="13" t="s">
        <v>74</v>
      </c>
      <c r="AY304" s="237" t="s">
        <v>190</v>
      </c>
    </row>
    <row r="305" s="14" customFormat="1">
      <c r="A305" s="14"/>
      <c r="B305" s="238"/>
      <c r="C305" s="239"/>
      <c r="D305" s="229" t="s">
        <v>201</v>
      </c>
      <c r="E305" s="240" t="s">
        <v>28</v>
      </c>
      <c r="F305" s="241" t="s">
        <v>490</v>
      </c>
      <c r="G305" s="239"/>
      <c r="H305" s="242">
        <v>0.90000000000000002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8" t="s">
        <v>201</v>
      </c>
      <c r="AU305" s="248" t="s">
        <v>84</v>
      </c>
      <c r="AV305" s="14" t="s">
        <v>84</v>
      </c>
      <c r="AW305" s="14" t="s">
        <v>35</v>
      </c>
      <c r="AX305" s="14" t="s">
        <v>82</v>
      </c>
      <c r="AY305" s="248" t="s">
        <v>190</v>
      </c>
    </row>
    <row r="306" s="2" customFormat="1" ht="24.15" customHeight="1">
      <c r="A306" s="41"/>
      <c r="B306" s="42"/>
      <c r="C306" s="209" t="s">
        <v>491</v>
      </c>
      <c r="D306" s="209" t="s">
        <v>192</v>
      </c>
      <c r="E306" s="210" t="s">
        <v>492</v>
      </c>
      <c r="F306" s="211" t="s">
        <v>493</v>
      </c>
      <c r="G306" s="212" t="s">
        <v>249</v>
      </c>
      <c r="H306" s="213">
        <v>2.3999999999999999</v>
      </c>
      <c r="I306" s="214"/>
      <c r="J306" s="215">
        <f>ROUND(I306*H306,2)</f>
        <v>0</v>
      </c>
      <c r="K306" s="211" t="s">
        <v>196</v>
      </c>
      <c r="L306" s="47"/>
      <c r="M306" s="216" t="s">
        <v>28</v>
      </c>
      <c r="N306" s="217" t="s">
        <v>45</v>
      </c>
      <c r="O306" s="87"/>
      <c r="P306" s="218">
        <f>O306*H306</f>
        <v>0</v>
      </c>
      <c r="Q306" s="218">
        <v>0</v>
      </c>
      <c r="R306" s="218">
        <f>Q306*H306</f>
        <v>0</v>
      </c>
      <c r="S306" s="218">
        <v>0.036999999999999998</v>
      </c>
      <c r="T306" s="219">
        <f>S306*H306</f>
        <v>0.08879999999999999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0" t="s">
        <v>197</v>
      </c>
      <c r="AT306" s="220" t="s">
        <v>192</v>
      </c>
      <c r="AU306" s="220" t="s">
        <v>84</v>
      </c>
      <c r="AY306" s="20" t="s">
        <v>190</v>
      </c>
      <c r="BE306" s="221">
        <f>IF(N306="základní",J306,0)</f>
        <v>0</v>
      </c>
      <c r="BF306" s="221">
        <f>IF(N306="snížená",J306,0)</f>
        <v>0</v>
      </c>
      <c r="BG306" s="221">
        <f>IF(N306="zákl. přenesená",J306,0)</f>
        <v>0</v>
      </c>
      <c r="BH306" s="221">
        <f>IF(N306="sníž. přenesená",J306,0)</f>
        <v>0</v>
      </c>
      <c r="BI306" s="221">
        <f>IF(N306="nulová",J306,0)</f>
        <v>0</v>
      </c>
      <c r="BJ306" s="20" t="s">
        <v>82</v>
      </c>
      <c r="BK306" s="221">
        <f>ROUND(I306*H306,2)</f>
        <v>0</v>
      </c>
      <c r="BL306" s="20" t="s">
        <v>197</v>
      </c>
      <c r="BM306" s="220" t="s">
        <v>494</v>
      </c>
    </row>
    <row r="307" s="2" customFormat="1">
      <c r="A307" s="41"/>
      <c r="B307" s="42"/>
      <c r="C307" s="43"/>
      <c r="D307" s="222" t="s">
        <v>199</v>
      </c>
      <c r="E307" s="43"/>
      <c r="F307" s="223" t="s">
        <v>495</v>
      </c>
      <c r="G307" s="43"/>
      <c r="H307" s="43"/>
      <c r="I307" s="224"/>
      <c r="J307" s="43"/>
      <c r="K307" s="43"/>
      <c r="L307" s="47"/>
      <c r="M307" s="225"/>
      <c r="N307" s="226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199</v>
      </c>
      <c r="AU307" s="20" t="s">
        <v>84</v>
      </c>
    </row>
    <row r="308" s="13" customFormat="1">
      <c r="A308" s="13"/>
      <c r="B308" s="227"/>
      <c r="C308" s="228"/>
      <c r="D308" s="229" t="s">
        <v>201</v>
      </c>
      <c r="E308" s="230" t="s">
        <v>28</v>
      </c>
      <c r="F308" s="231" t="s">
        <v>423</v>
      </c>
      <c r="G308" s="228"/>
      <c r="H308" s="230" t="s">
        <v>28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201</v>
      </c>
      <c r="AU308" s="237" t="s">
        <v>84</v>
      </c>
      <c r="AV308" s="13" t="s">
        <v>82</v>
      </c>
      <c r="AW308" s="13" t="s">
        <v>35</v>
      </c>
      <c r="AX308" s="13" t="s">
        <v>74</v>
      </c>
      <c r="AY308" s="237" t="s">
        <v>190</v>
      </c>
    </row>
    <row r="309" s="14" customFormat="1">
      <c r="A309" s="14"/>
      <c r="B309" s="238"/>
      <c r="C309" s="239"/>
      <c r="D309" s="229" t="s">
        <v>201</v>
      </c>
      <c r="E309" s="240" t="s">
        <v>28</v>
      </c>
      <c r="F309" s="241" t="s">
        <v>496</v>
      </c>
      <c r="G309" s="239"/>
      <c r="H309" s="242">
        <v>2.3999999999999999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8" t="s">
        <v>201</v>
      </c>
      <c r="AU309" s="248" t="s">
        <v>84</v>
      </c>
      <c r="AV309" s="14" t="s">
        <v>84</v>
      </c>
      <c r="AW309" s="14" t="s">
        <v>35</v>
      </c>
      <c r="AX309" s="14" t="s">
        <v>82</v>
      </c>
      <c r="AY309" s="248" t="s">
        <v>190</v>
      </c>
    </row>
    <row r="310" s="2" customFormat="1" ht="33" customHeight="1">
      <c r="A310" s="41"/>
      <c r="B310" s="42"/>
      <c r="C310" s="209" t="s">
        <v>497</v>
      </c>
      <c r="D310" s="209" t="s">
        <v>192</v>
      </c>
      <c r="E310" s="210" t="s">
        <v>498</v>
      </c>
      <c r="F310" s="211" t="s">
        <v>499</v>
      </c>
      <c r="G310" s="212" t="s">
        <v>195</v>
      </c>
      <c r="H310" s="213">
        <v>7.3200000000000003</v>
      </c>
      <c r="I310" s="214"/>
      <c r="J310" s="215">
        <f>ROUND(I310*H310,2)</f>
        <v>0</v>
      </c>
      <c r="K310" s="211" t="s">
        <v>196</v>
      </c>
      <c r="L310" s="47"/>
      <c r="M310" s="216" t="s">
        <v>28</v>
      </c>
      <c r="N310" s="217" t="s">
        <v>45</v>
      </c>
      <c r="O310" s="87"/>
      <c r="P310" s="218">
        <f>O310*H310</f>
        <v>0</v>
      </c>
      <c r="Q310" s="218">
        <v>0</v>
      </c>
      <c r="R310" s="218">
        <f>Q310*H310</f>
        <v>0</v>
      </c>
      <c r="S310" s="218">
        <v>0.01</v>
      </c>
      <c r="T310" s="219">
        <f>S310*H310</f>
        <v>0.073200000000000001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0" t="s">
        <v>197</v>
      </c>
      <c r="AT310" s="220" t="s">
        <v>192</v>
      </c>
      <c r="AU310" s="220" t="s">
        <v>84</v>
      </c>
      <c r="AY310" s="20" t="s">
        <v>190</v>
      </c>
      <c r="BE310" s="221">
        <f>IF(N310="základní",J310,0)</f>
        <v>0</v>
      </c>
      <c r="BF310" s="221">
        <f>IF(N310="snížená",J310,0)</f>
        <v>0</v>
      </c>
      <c r="BG310" s="221">
        <f>IF(N310="zákl. přenesená",J310,0)</f>
        <v>0</v>
      </c>
      <c r="BH310" s="221">
        <f>IF(N310="sníž. přenesená",J310,0)</f>
        <v>0</v>
      </c>
      <c r="BI310" s="221">
        <f>IF(N310="nulová",J310,0)</f>
        <v>0</v>
      </c>
      <c r="BJ310" s="20" t="s">
        <v>82</v>
      </c>
      <c r="BK310" s="221">
        <f>ROUND(I310*H310,2)</f>
        <v>0</v>
      </c>
      <c r="BL310" s="20" t="s">
        <v>197</v>
      </c>
      <c r="BM310" s="220" t="s">
        <v>500</v>
      </c>
    </row>
    <row r="311" s="2" customFormat="1">
      <c r="A311" s="41"/>
      <c r="B311" s="42"/>
      <c r="C311" s="43"/>
      <c r="D311" s="222" t="s">
        <v>199</v>
      </c>
      <c r="E311" s="43"/>
      <c r="F311" s="223" t="s">
        <v>501</v>
      </c>
      <c r="G311" s="43"/>
      <c r="H311" s="43"/>
      <c r="I311" s="224"/>
      <c r="J311" s="43"/>
      <c r="K311" s="43"/>
      <c r="L311" s="47"/>
      <c r="M311" s="225"/>
      <c r="N311" s="226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199</v>
      </c>
      <c r="AU311" s="20" t="s">
        <v>84</v>
      </c>
    </row>
    <row r="312" s="13" customFormat="1">
      <c r="A312" s="13"/>
      <c r="B312" s="227"/>
      <c r="C312" s="228"/>
      <c r="D312" s="229" t="s">
        <v>201</v>
      </c>
      <c r="E312" s="230" t="s">
        <v>28</v>
      </c>
      <c r="F312" s="231" t="s">
        <v>423</v>
      </c>
      <c r="G312" s="228"/>
      <c r="H312" s="230" t="s">
        <v>28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201</v>
      </c>
      <c r="AU312" s="237" t="s">
        <v>84</v>
      </c>
      <c r="AV312" s="13" t="s">
        <v>82</v>
      </c>
      <c r="AW312" s="13" t="s">
        <v>35</v>
      </c>
      <c r="AX312" s="13" t="s">
        <v>74</v>
      </c>
      <c r="AY312" s="237" t="s">
        <v>190</v>
      </c>
    </row>
    <row r="313" s="14" customFormat="1">
      <c r="A313" s="14"/>
      <c r="B313" s="238"/>
      <c r="C313" s="239"/>
      <c r="D313" s="229" t="s">
        <v>201</v>
      </c>
      <c r="E313" s="240" t="s">
        <v>28</v>
      </c>
      <c r="F313" s="241" t="s">
        <v>502</v>
      </c>
      <c r="G313" s="239"/>
      <c r="H313" s="242">
        <v>6.3200000000000003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201</v>
      </c>
      <c r="AU313" s="248" t="s">
        <v>84</v>
      </c>
      <c r="AV313" s="14" t="s">
        <v>84</v>
      </c>
      <c r="AW313" s="14" t="s">
        <v>35</v>
      </c>
      <c r="AX313" s="14" t="s">
        <v>74</v>
      </c>
      <c r="AY313" s="248" t="s">
        <v>190</v>
      </c>
    </row>
    <row r="314" s="14" customFormat="1">
      <c r="A314" s="14"/>
      <c r="B314" s="238"/>
      <c r="C314" s="239"/>
      <c r="D314" s="229" t="s">
        <v>201</v>
      </c>
      <c r="E314" s="240" t="s">
        <v>28</v>
      </c>
      <c r="F314" s="241" t="s">
        <v>503</v>
      </c>
      <c r="G314" s="239"/>
      <c r="H314" s="242">
        <v>1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8" t="s">
        <v>201</v>
      </c>
      <c r="AU314" s="248" t="s">
        <v>84</v>
      </c>
      <c r="AV314" s="14" t="s">
        <v>84</v>
      </c>
      <c r="AW314" s="14" t="s">
        <v>35</v>
      </c>
      <c r="AX314" s="14" t="s">
        <v>74</v>
      </c>
      <c r="AY314" s="248" t="s">
        <v>190</v>
      </c>
    </row>
    <row r="315" s="15" customFormat="1">
      <c r="A315" s="15"/>
      <c r="B315" s="249"/>
      <c r="C315" s="250"/>
      <c r="D315" s="229" t="s">
        <v>201</v>
      </c>
      <c r="E315" s="251" t="s">
        <v>95</v>
      </c>
      <c r="F315" s="252" t="s">
        <v>245</v>
      </c>
      <c r="G315" s="250"/>
      <c r="H315" s="253">
        <v>7.3200000000000003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9" t="s">
        <v>201</v>
      </c>
      <c r="AU315" s="259" t="s">
        <v>84</v>
      </c>
      <c r="AV315" s="15" t="s">
        <v>197</v>
      </c>
      <c r="AW315" s="15" t="s">
        <v>35</v>
      </c>
      <c r="AX315" s="15" t="s">
        <v>82</v>
      </c>
      <c r="AY315" s="259" t="s">
        <v>190</v>
      </c>
    </row>
    <row r="316" s="2" customFormat="1" ht="33" customHeight="1">
      <c r="A316" s="41"/>
      <c r="B316" s="42"/>
      <c r="C316" s="209" t="s">
        <v>504</v>
      </c>
      <c r="D316" s="209" t="s">
        <v>192</v>
      </c>
      <c r="E316" s="210" t="s">
        <v>505</v>
      </c>
      <c r="F316" s="211" t="s">
        <v>506</v>
      </c>
      <c r="G316" s="212" t="s">
        <v>195</v>
      </c>
      <c r="H316" s="213">
        <v>0.64800000000000002</v>
      </c>
      <c r="I316" s="214"/>
      <c r="J316" s="215">
        <f>ROUND(I316*H316,2)</f>
        <v>0</v>
      </c>
      <c r="K316" s="211" t="s">
        <v>196</v>
      </c>
      <c r="L316" s="47"/>
      <c r="M316" s="216" t="s">
        <v>28</v>
      </c>
      <c r="N316" s="217" t="s">
        <v>45</v>
      </c>
      <c r="O316" s="87"/>
      <c r="P316" s="218">
        <f>O316*H316</f>
        <v>0</v>
      </c>
      <c r="Q316" s="218">
        <v>0</v>
      </c>
      <c r="R316" s="218">
        <f>Q316*H316</f>
        <v>0</v>
      </c>
      <c r="S316" s="218">
        <v>0.050000000000000003</v>
      </c>
      <c r="T316" s="219">
        <f>S316*H316</f>
        <v>0.032400000000000005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0" t="s">
        <v>197</v>
      </c>
      <c r="AT316" s="220" t="s">
        <v>192</v>
      </c>
      <c r="AU316" s="220" t="s">
        <v>84</v>
      </c>
      <c r="AY316" s="20" t="s">
        <v>190</v>
      </c>
      <c r="BE316" s="221">
        <f>IF(N316="základní",J316,0)</f>
        <v>0</v>
      </c>
      <c r="BF316" s="221">
        <f>IF(N316="snížená",J316,0)</f>
        <v>0</v>
      </c>
      <c r="BG316" s="221">
        <f>IF(N316="zákl. přenesená",J316,0)</f>
        <v>0</v>
      </c>
      <c r="BH316" s="221">
        <f>IF(N316="sníž. přenesená",J316,0)</f>
        <v>0</v>
      </c>
      <c r="BI316" s="221">
        <f>IF(N316="nulová",J316,0)</f>
        <v>0</v>
      </c>
      <c r="BJ316" s="20" t="s">
        <v>82</v>
      </c>
      <c r="BK316" s="221">
        <f>ROUND(I316*H316,2)</f>
        <v>0</v>
      </c>
      <c r="BL316" s="20" t="s">
        <v>197</v>
      </c>
      <c r="BM316" s="220" t="s">
        <v>507</v>
      </c>
    </row>
    <row r="317" s="2" customFormat="1">
      <c r="A317" s="41"/>
      <c r="B317" s="42"/>
      <c r="C317" s="43"/>
      <c r="D317" s="222" t="s">
        <v>199</v>
      </c>
      <c r="E317" s="43"/>
      <c r="F317" s="223" t="s">
        <v>508</v>
      </c>
      <c r="G317" s="43"/>
      <c r="H317" s="43"/>
      <c r="I317" s="224"/>
      <c r="J317" s="43"/>
      <c r="K317" s="43"/>
      <c r="L317" s="47"/>
      <c r="M317" s="225"/>
      <c r="N317" s="226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199</v>
      </c>
      <c r="AU317" s="20" t="s">
        <v>84</v>
      </c>
    </row>
    <row r="318" s="13" customFormat="1">
      <c r="A318" s="13"/>
      <c r="B318" s="227"/>
      <c r="C318" s="228"/>
      <c r="D318" s="229" t="s">
        <v>201</v>
      </c>
      <c r="E318" s="230" t="s">
        <v>28</v>
      </c>
      <c r="F318" s="231" t="s">
        <v>423</v>
      </c>
      <c r="G318" s="228"/>
      <c r="H318" s="230" t="s">
        <v>28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201</v>
      </c>
      <c r="AU318" s="237" t="s">
        <v>84</v>
      </c>
      <c r="AV318" s="13" t="s">
        <v>82</v>
      </c>
      <c r="AW318" s="13" t="s">
        <v>35</v>
      </c>
      <c r="AX318" s="13" t="s">
        <v>74</v>
      </c>
      <c r="AY318" s="237" t="s">
        <v>190</v>
      </c>
    </row>
    <row r="319" s="14" customFormat="1">
      <c r="A319" s="14"/>
      <c r="B319" s="238"/>
      <c r="C319" s="239"/>
      <c r="D319" s="229" t="s">
        <v>201</v>
      </c>
      <c r="E319" s="240" t="s">
        <v>28</v>
      </c>
      <c r="F319" s="241" t="s">
        <v>509</v>
      </c>
      <c r="G319" s="239"/>
      <c r="H319" s="242">
        <v>0.64800000000000002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8" t="s">
        <v>201</v>
      </c>
      <c r="AU319" s="248" t="s">
        <v>84</v>
      </c>
      <c r="AV319" s="14" t="s">
        <v>84</v>
      </c>
      <c r="AW319" s="14" t="s">
        <v>35</v>
      </c>
      <c r="AX319" s="14" t="s">
        <v>82</v>
      </c>
      <c r="AY319" s="248" t="s">
        <v>190</v>
      </c>
    </row>
    <row r="320" s="2" customFormat="1" ht="37.8" customHeight="1">
      <c r="A320" s="41"/>
      <c r="B320" s="42"/>
      <c r="C320" s="209" t="s">
        <v>510</v>
      </c>
      <c r="D320" s="209" t="s">
        <v>192</v>
      </c>
      <c r="E320" s="210" t="s">
        <v>511</v>
      </c>
      <c r="F320" s="211" t="s">
        <v>512</v>
      </c>
      <c r="G320" s="212" t="s">
        <v>195</v>
      </c>
      <c r="H320" s="213">
        <v>13.215999999999999</v>
      </c>
      <c r="I320" s="214"/>
      <c r="J320" s="215">
        <f>ROUND(I320*H320,2)</f>
        <v>0</v>
      </c>
      <c r="K320" s="211" t="s">
        <v>196</v>
      </c>
      <c r="L320" s="47"/>
      <c r="M320" s="216" t="s">
        <v>28</v>
      </c>
      <c r="N320" s="217" t="s">
        <v>45</v>
      </c>
      <c r="O320" s="87"/>
      <c r="P320" s="218">
        <f>O320*H320</f>
        <v>0</v>
      </c>
      <c r="Q320" s="218">
        <v>0</v>
      </c>
      <c r="R320" s="218">
        <f>Q320*H320</f>
        <v>0</v>
      </c>
      <c r="S320" s="218">
        <v>0.01</v>
      </c>
      <c r="T320" s="219">
        <f>S320*H320</f>
        <v>0.13216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0" t="s">
        <v>197</v>
      </c>
      <c r="AT320" s="220" t="s">
        <v>192</v>
      </c>
      <c r="AU320" s="220" t="s">
        <v>84</v>
      </c>
      <c r="AY320" s="20" t="s">
        <v>190</v>
      </c>
      <c r="BE320" s="221">
        <f>IF(N320="základní",J320,0)</f>
        <v>0</v>
      </c>
      <c r="BF320" s="221">
        <f>IF(N320="snížená",J320,0)</f>
        <v>0</v>
      </c>
      <c r="BG320" s="221">
        <f>IF(N320="zákl. přenesená",J320,0)</f>
        <v>0</v>
      </c>
      <c r="BH320" s="221">
        <f>IF(N320="sníž. přenesená",J320,0)</f>
        <v>0</v>
      </c>
      <c r="BI320" s="221">
        <f>IF(N320="nulová",J320,0)</f>
        <v>0</v>
      </c>
      <c r="BJ320" s="20" t="s">
        <v>82</v>
      </c>
      <c r="BK320" s="221">
        <f>ROUND(I320*H320,2)</f>
        <v>0</v>
      </c>
      <c r="BL320" s="20" t="s">
        <v>197</v>
      </c>
      <c r="BM320" s="220" t="s">
        <v>513</v>
      </c>
    </row>
    <row r="321" s="2" customFormat="1">
      <c r="A321" s="41"/>
      <c r="B321" s="42"/>
      <c r="C321" s="43"/>
      <c r="D321" s="222" t="s">
        <v>199</v>
      </c>
      <c r="E321" s="43"/>
      <c r="F321" s="223" t="s">
        <v>514</v>
      </c>
      <c r="G321" s="43"/>
      <c r="H321" s="43"/>
      <c r="I321" s="224"/>
      <c r="J321" s="43"/>
      <c r="K321" s="43"/>
      <c r="L321" s="47"/>
      <c r="M321" s="225"/>
      <c r="N321" s="226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199</v>
      </c>
      <c r="AU321" s="20" t="s">
        <v>84</v>
      </c>
    </row>
    <row r="322" s="13" customFormat="1">
      <c r="A322" s="13"/>
      <c r="B322" s="227"/>
      <c r="C322" s="228"/>
      <c r="D322" s="229" t="s">
        <v>201</v>
      </c>
      <c r="E322" s="230" t="s">
        <v>28</v>
      </c>
      <c r="F322" s="231" t="s">
        <v>423</v>
      </c>
      <c r="G322" s="228"/>
      <c r="H322" s="230" t="s">
        <v>28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201</v>
      </c>
      <c r="AU322" s="237" t="s">
        <v>84</v>
      </c>
      <c r="AV322" s="13" t="s">
        <v>82</v>
      </c>
      <c r="AW322" s="13" t="s">
        <v>35</v>
      </c>
      <c r="AX322" s="13" t="s">
        <v>74</v>
      </c>
      <c r="AY322" s="237" t="s">
        <v>190</v>
      </c>
    </row>
    <row r="323" s="14" customFormat="1">
      <c r="A323" s="14"/>
      <c r="B323" s="238"/>
      <c r="C323" s="239"/>
      <c r="D323" s="229" t="s">
        <v>201</v>
      </c>
      <c r="E323" s="240" t="s">
        <v>28</v>
      </c>
      <c r="F323" s="241" t="s">
        <v>515</v>
      </c>
      <c r="G323" s="239"/>
      <c r="H323" s="242">
        <v>4.1020000000000003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8" t="s">
        <v>201</v>
      </c>
      <c r="AU323" s="248" t="s">
        <v>84</v>
      </c>
      <c r="AV323" s="14" t="s">
        <v>84</v>
      </c>
      <c r="AW323" s="14" t="s">
        <v>35</v>
      </c>
      <c r="AX323" s="14" t="s">
        <v>74</v>
      </c>
      <c r="AY323" s="248" t="s">
        <v>190</v>
      </c>
    </row>
    <row r="324" s="14" customFormat="1">
      <c r="A324" s="14"/>
      <c r="B324" s="238"/>
      <c r="C324" s="239"/>
      <c r="D324" s="229" t="s">
        <v>201</v>
      </c>
      <c r="E324" s="240" t="s">
        <v>28</v>
      </c>
      <c r="F324" s="241" t="s">
        <v>516</v>
      </c>
      <c r="G324" s="239"/>
      <c r="H324" s="242">
        <v>10.584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201</v>
      </c>
      <c r="AU324" s="248" t="s">
        <v>84</v>
      </c>
      <c r="AV324" s="14" t="s">
        <v>84</v>
      </c>
      <c r="AW324" s="14" t="s">
        <v>35</v>
      </c>
      <c r="AX324" s="14" t="s">
        <v>74</v>
      </c>
      <c r="AY324" s="248" t="s">
        <v>190</v>
      </c>
    </row>
    <row r="325" s="14" customFormat="1">
      <c r="A325" s="14"/>
      <c r="B325" s="238"/>
      <c r="C325" s="239"/>
      <c r="D325" s="229" t="s">
        <v>201</v>
      </c>
      <c r="E325" s="240" t="s">
        <v>28</v>
      </c>
      <c r="F325" s="241" t="s">
        <v>517</v>
      </c>
      <c r="G325" s="239"/>
      <c r="H325" s="242">
        <v>0.93000000000000005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8" t="s">
        <v>201</v>
      </c>
      <c r="AU325" s="248" t="s">
        <v>84</v>
      </c>
      <c r="AV325" s="14" t="s">
        <v>84</v>
      </c>
      <c r="AW325" s="14" t="s">
        <v>35</v>
      </c>
      <c r="AX325" s="14" t="s">
        <v>74</v>
      </c>
      <c r="AY325" s="248" t="s">
        <v>190</v>
      </c>
    </row>
    <row r="326" s="14" customFormat="1">
      <c r="A326" s="14"/>
      <c r="B326" s="238"/>
      <c r="C326" s="239"/>
      <c r="D326" s="229" t="s">
        <v>201</v>
      </c>
      <c r="E326" s="240" t="s">
        <v>28</v>
      </c>
      <c r="F326" s="241" t="s">
        <v>518</v>
      </c>
      <c r="G326" s="239"/>
      <c r="H326" s="242">
        <v>-2.3999999999999999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8" t="s">
        <v>201</v>
      </c>
      <c r="AU326" s="248" t="s">
        <v>84</v>
      </c>
      <c r="AV326" s="14" t="s">
        <v>84</v>
      </c>
      <c r="AW326" s="14" t="s">
        <v>35</v>
      </c>
      <c r="AX326" s="14" t="s">
        <v>74</v>
      </c>
      <c r="AY326" s="248" t="s">
        <v>190</v>
      </c>
    </row>
    <row r="327" s="15" customFormat="1">
      <c r="A327" s="15"/>
      <c r="B327" s="249"/>
      <c r="C327" s="250"/>
      <c r="D327" s="229" t="s">
        <v>201</v>
      </c>
      <c r="E327" s="251" t="s">
        <v>97</v>
      </c>
      <c r="F327" s="252" t="s">
        <v>245</v>
      </c>
      <c r="G327" s="250"/>
      <c r="H327" s="253">
        <v>13.215999999999999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9" t="s">
        <v>201</v>
      </c>
      <c r="AU327" s="259" t="s">
        <v>84</v>
      </c>
      <c r="AV327" s="15" t="s">
        <v>197</v>
      </c>
      <c r="AW327" s="15" t="s">
        <v>35</v>
      </c>
      <c r="AX327" s="15" t="s">
        <v>82</v>
      </c>
      <c r="AY327" s="259" t="s">
        <v>190</v>
      </c>
    </row>
    <row r="328" s="2" customFormat="1" ht="44.25" customHeight="1">
      <c r="A328" s="41"/>
      <c r="B328" s="42"/>
      <c r="C328" s="209" t="s">
        <v>519</v>
      </c>
      <c r="D328" s="209" t="s">
        <v>192</v>
      </c>
      <c r="E328" s="210" t="s">
        <v>520</v>
      </c>
      <c r="F328" s="211" t="s">
        <v>521</v>
      </c>
      <c r="G328" s="212" t="s">
        <v>195</v>
      </c>
      <c r="H328" s="213">
        <v>3.601</v>
      </c>
      <c r="I328" s="214"/>
      <c r="J328" s="215">
        <f>ROUND(I328*H328,2)</f>
        <v>0</v>
      </c>
      <c r="K328" s="211" t="s">
        <v>196</v>
      </c>
      <c r="L328" s="47"/>
      <c r="M328" s="216" t="s">
        <v>28</v>
      </c>
      <c r="N328" s="217" t="s">
        <v>45</v>
      </c>
      <c r="O328" s="87"/>
      <c r="P328" s="218">
        <f>O328*H328</f>
        <v>0</v>
      </c>
      <c r="Q328" s="218">
        <v>0</v>
      </c>
      <c r="R328" s="218">
        <f>Q328*H328</f>
        <v>0</v>
      </c>
      <c r="S328" s="218">
        <v>0.045999999999999999</v>
      </c>
      <c r="T328" s="219">
        <f>S328*H328</f>
        <v>0.16564599999999999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0" t="s">
        <v>197</v>
      </c>
      <c r="AT328" s="220" t="s">
        <v>192</v>
      </c>
      <c r="AU328" s="220" t="s">
        <v>84</v>
      </c>
      <c r="AY328" s="20" t="s">
        <v>190</v>
      </c>
      <c r="BE328" s="221">
        <f>IF(N328="základní",J328,0)</f>
        <v>0</v>
      </c>
      <c r="BF328" s="221">
        <f>IF(N328="snížená",J328,0)</f>
        <v>0</v>
      </c>
      <c r="BG328" s="221">
        <f>IF(N328="zákl. přenesená",J328,0)</f>
        <v>0</v>
      </c>
      <c r="BH328" s="221">
        <f>IF(N328="sníž. přenesená",J328,0)</f>
        <v>0</v>
      </c>
      <c r="BI328" s="221">
        <f>IF(N328="nulová",J328,0)</f>
        <v>0</v>
      </c>
      <c r="BJ328" s="20" t="s">
        <v>82</v>
      </c>
      <c r="BK328" s="221">
        <f>ROUND(I328*H328,2)</f>
        <v>0</v>
      </c>
      <c r="BL328" s="20" t="s">
        <v>197</v>
      </c>
      <c r="BM328" s="220" t="s">
        <v>522</v>
      </c>
    </row>
    <row r="329" s="2" customFormat="1">
      <c r="A329" s="41"/>
      <c r="B329" s="42"/>
      <c r="C329" s="43"/>
      <c r="D329" s="222" t="s">
        <v>199</v>
      </c>
      <c r="E329" s="43"/>
      <c r="F329" s="223" t="s">
        <v>523</v>
      </c>
      <c r="G329" s="43"/>
      <c r="H329" s="43"/>
      <c r="I329" s="224"/>
      <c r="J329" s="43"/>
      <c r="K329" s="43"/>
      <c r="L329" s="47"/>
      <c r="M329" s="225"/>
      <c r="N329" s="226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199</v>
      </c>
      <c r="AU329" s="20" t="s">
        <v>84</v>
      </c>
    </row>
    <row r="330" s="13" customFormat="1">
      <c r="A330" s="13"/>
      <c r="B330" s="227"/>
      <c r="C330" s="228"/>
      <c r="D330" s="229" t="s">
        <v>201</v>
      </c>
      <c r="E330" s="230" t="s">
        <v>28</v>
      </c>
      <c r="F330" s="231" t="s">
        <v>423</v>
      </c>
      <c r="G330" s="228"/>
      <c r="H330" s="230" t="s">
        <v>28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201</v>
      </c>
      <c r="AU330" s="237" t="s">
        <v>84</v>
      </c>
      <c r="AV330" s="13" t="s">
        <v>82</v>
      </c>
      <c r="AW330" s="13" t="s">
        <v>35</v>
      </c>
      <c r="AX330" s="13" t="s">
        <v>74</v>
      </c>
      <c r="AY330" s="237" t="s">
        <v>190</v>
      </c>
    </row>
    <row r="331" s="14" customFormat="1">
      <c r="A331" s="14"/>
      <c r="B331" s="238"/>
      <c r="C331" s="239"/>
      <c r="D331" s="229" t="s">
        <v>201</v>
      </c>
      <c r="E331" s="240" t="s">
        <v>28</v>
      </c>
      <c r="F331" s="241" t="s">
        <v>524</v>
      </c>
      <c r="G331" s="239"/>
      <c r="H331" s="242">
        <v>0.29599999999999999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201</v>
      </c>
      <c r="AU331" s="248" t="s">
        <v>84</v>
      </c>
      <c r="AV331" s="14" t="s">
        <v>84</v>
      </c>
      <c r="AW331" s="14" t="s">
        <v>35</v>
      </c>
      <c r="AX331" s="14" t="s">
        <v>74</v>
      </c>
      <c r="AY331" s="248" t="s">
        <v>190</v>
      </c>
    </row>
    <row r="332" s="14" customFormat="1">
      <c r="A332" s="14"/>
      <c r="B332" s="238"/>
      <c r="C332" s="239"/>
      <c r="D332" s="229" t="s">
        <v>201</v>
      </c>
      <c r="E332" s="240" t="s">
        <v>28</v>
      </c>
      <c r="F332" s="241" t="s">
        <v>525</v>
      </c>
      <c r="G332" s="239"/>
      <c r="H332" s="242">
        <v>0.32100000000000001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8" t="s">
        <v>201</v>
      </c>
      <c r="AU332" s="248" t="s">
        <v>84</v>
      </c>
      <c r="AV332" s="14" t="s">
        <v>84</v>
      </c>
      <c r="AW332" s="14" t="s">
        <v>35</v>
      </c>
      <c r="AX332" s="14" t="s">
        <v>74</v>
      </c>
      <c r="AY332" s="248" t="s">
        <v>190</v>
      </c>
    </row>
    <row r="333" s="14" customFormat="1">
      <c r="A333" s="14"/>
      <c r="B333" s="238"/>
      <c r="C333" s="239"/>
      <c r="D333" s="229" t="s">
        <v>201</v>
      </c>
      <c r="E333" s="240" t="s">
        <v>28</v>
      </c>
      <c r="F333" s="241" t="s">
        <v>526</v>
      </c>
      <c r="G333" s="239"/>
      <c r="H333" s="242">
        <v>0.98399999999999999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8" t="s">
        <v>201</v>
      </c>
      <c r="AU333" s="248" t="s">
        <v>84</v>
      </c>
      <c r="AV333" s="14" t="s">
        <v>84</v>
      </c>
      <c r="AW333" s="14" t="s">
        <v>35</v>
      </c>
      <c r="AX333" s="14" t="s">
        <v>74</v>
      </c>
      <c r="AY333" s="248" t="s">
        <v>190</v>
      </c>
    </row>
    <row r="334" s="14" customFormat="1">
      <c r="A334" s="14"/>
      <c r="B334" s="238"/>
      <c r="C334" s="239"/>
      <c r="D334" s="229" t="s">
        <v>201</v>
      </c>
      <c r="E334" s="240" t="s">
        <v>28</v>
      </c>
      <c r="F334" s="241" t="s">
        <v>527</v>
      </c>
      <c r="G334" s="239"/>
      <c r="H334" s="242">
        <v>2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201</v>
      </c>
      <c r="AU334" s="248" t="s">
        <v>84</v>
      </c>
      <c r="AV334" s="14" t="s">
        <v>84</v>
      </c>
      <c r="AW334" s="14" t="s">
        <v>35</v>
      </c>
      <c r="AX334" s="14" t="s">
        <v>74</v>
      </c>
      <c r="AY334" s="248" t="s">
        <v>190</v>
      </c>
    </row>
    <row r="335" s="15" customFormat="1">
      <c r="A335" s="15"/>
      <c r="B335" s="249"/>
      <c r="C335" s="250"/>
      <c r="D335" s="229" t="s">
        <v>201</v>
      </c>
      <c r="E335" s="251" t="s">
        <v>28</v>
      </c>
      <c r="F335" s="252" t="s">
        <v>245</v>
      </c>
      <c r="G335" s="250"/>
      <c r="H335" s="253">
        <v>3.601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9" t="s">
        <v>201</v>
      </c>
      <c r="AU335" s="259" t="s">
        <v>84</v>
      </c>
      <c r="AV335" s="15" t="s">
        <v>197</v>
      </c>
      <c r="AW335" s="15" t="s">
        <v>35</v>
      </c>
      <c r="AX335" s="15" t="s">
        <v>82</v>
      </c>
      <c r="AY335" s="259" t="s">
        <v>190</v>
      </c>
    </row>
    <row r="336" s="2" customFormat="1" ht="37.8" customHeight="1">
      <c r="A336" s="41"/>
      <c r="B336" s="42"/>
      <c r="C336" s="209" t="s">
        <v>528</v>
      </c>
      <c r="D336" s="209" t="s">
        <v>192</v>
      </c>
      <c r="E336" s="210" t="s">
        <v>529</v>
      </c>
      <c r="F336" s="211" t="s">
        <v>530</v>
      </c>
      <c r="G336" s="212" t="s">
        <v>195</v>
      </c>
      <c r="H336" s="213">
        <v>27.704000000000001</v>
      </c>
      <c r="I336" s="214"/>
      <c r="J336" s="215">
        <f>ROUND(I336*H336,2)</f>
        <v>0</v>
      </c>
      <c r="K336" s="211" t="s">
        <v>196</v>
      </c>
      <c r="L336" s="47"/>
      <c r="M336" s="216" t="s">
        <v>28</v>
      </c>
      <c r="N336" s="217" t="s">
        <v>45</v>
      </c>
      <c r="O336" s="87"/>
      <c r="P336" s="218">
        <f>O336*H336</f>
        <v>0</v>
      </c>
      <c r="Q336" s="218">
        <v>0</v>
      </c>
      <c r="R336" s="218">
        <f>Q336*H336</f>
        <v>0</v>
      </c>
      <c r="S336" s="218">
        <v>0.068000000000000005</v>
      </c>
      <c r="T336" s="219">
        <f>S336*H336</f>
        <v>1.8838720000000002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0" t="s">
        <v>197</v>
      </c>
      <c r="AT336" s="220" t="s">
        <v>192</v>
      </c>
      <c r="AU336" s="220" t="s">
        <v>84</v>
      </c>
      <c r="AY336" s="20" t="s">
        <v>190</v>
      </c>
      <c r="BE336" s="221">
        <f>IF(N336="základní",J336,0)</f>
        <v>0</v>
      </c>
      <c r="BF336" s="221">
        <f>IF(N336="snížená",J336,0)</f>
        <v>0</v>
      </c>
      <c r="BG336" s="221">
        <f>IF(N336="zákl. přenesená",J336,0)</f>
        <v>0</v>
      </c>
      <c r="BH336" s="221">
        <f>IF(N336="sníž. přenesená",J336,0)</f>
        <v>0</v>
      </c>
      <c r="BI336" s="221">
        <f>IF(N336="nulová",J336,0)</f>
        <v>0</v>
      </c>
      <c r="BJ336" s="20" t="s">
        <v>82</v>
      </c>
      <c r="BK336" s="221">
        <f>ROUND(I336*H336,2)</f>
        <v>0</v>
      </c>
      <c r="BL336" s="20" t="s">
        <v>197</v>
      </c>
      <c r="BM336" s="220" t="s">
        <v>531</v>
      </c>
    </row>
    <row r="337" s="2" customFormat="1">
      <c r="A337" s="41"/>
      <c r="B337" s="42"/>
      <c r="C337" s="43"/>
      <c r="D337" s="222" t="s">
        <v>199</v>
      </c>
      <c r="E337" s="43"/>
      <c r="F337" s="223" t="s">
        <v>532</v>
      </c>
      <c r="G337" s="43"/>
      <c r="H337" s="43"/>
      <c r="I337" s="224"/>
      <c r="J337" s="43"/>
      <c r="K337" s="43"/>
      <c r="L337" s="47"/>
      <c r="M337" s="225"/>
      <c r="N337" s="226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199</v>
      </c>
      <c r="AU337" s="20" t="s">
        <v>84</v>
      </c>
    </row>
    <row r="338" s="13" customFormat="1">
      <c r="A338" s="13"/>
      <c r="B338" s="227"/>
      <c r="C338" s="228"/>
      <c r="D338" s="229" t="s">
        <v>201</v>
      </c>
      <c r="E338" s="230" t="s">
        <v>28</v>
      </c>
      <c r="F338" s="231" t="s">
        <v>423</v>
      </c>
      <c r="G338" s="228"/>
      <c r="H338" s="230" t="s">
        <v>28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201</v>
      </c>
      <c r="AU338" s="237" t="s">
        <v>84</v>
      </c>
      <c r="AV338" s="13" t="s">
        <v>82</v>
      </c>
      <c r="AW338" s="13" t="s">
        <v>35</v>
      </c>
      <c r="AX338" s="13" t="s">
        <v>74</v>
      </c>
      <c r="AY338" s="237" t="s">
        <v>190</v>
      </c>
    </row>
    <row r="339" s="14" customFormat="1">
      <c r="A339" s="14"/>
      <c r="B339" s="238"/>
      <c r="C339" s="239"/>
      <c r="D339" s="229" t="s">
        <v>201</v>
      </c>
      <c r="E339" s="240" t="s">
        <v>28</v>
      </c>
      <c r="F339" s="241" t="s">
        <v>533</v>
      </c>
      <c r="G339" s="239"/>
      <c r="H339" s="242">
        <v>8.9540000000000006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8" t="s">
        <v>201</v>
      </c>
      <c r="AU339" s="248" t="s">
        <v>84</v>
      </c>
      <c r="AV339" s="14" t="s">
        <v>84</v>
      </c>
      <c r="AW339" s="14" t="s">
        <v>35</v>
      </c>
      <c r="AX339" s="14" t="s">
        <v>74</v>
      </c>
      <c r="AY339" s="248" t="s">
        <v>190</v>
      </c>
    </row>
    <row r="340" s="14" customFormat="1">
      <c r="A340" s="14"/>
      <c r="B340" s="238"/>
      <c r="C340" s="239"/>
      <c r="D340" s="229" t="s">
        <v>201</v>
      </c>
      <c r="E340" s="240" t="s">
        <v>28</v>
      </c>
      <c r="F340" s="241" t="s">
        <v>534</v>
      </c>
      <c r="G340" s="239"/>
      <c r="H340" s="242">
        <v>18.199999999999999</v>
      </c>
      <c r="I340" s="243"/>
      <c r="J340" s="239"/>
      <c r="K340" s="239"/>
      <c r="L340" s="244"/>
      <c r="M340" s="245"/>
      <c r="N340" s="246"/>
      <c r="O340" s="246"/>
      <c r="P340" s="246"/>
      <c r="Q340" s="246"/>
      <c r="R340" s="246"/>
      <c r="S340" s="246"/>
      <c r="T340" s="24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8" t="s">
        <v>201</v>
      </c>
      <c r="AU340" s="248" t="s">
        <v>84</v>
      </c>
      <c r="AV340" s="14" t="s">
        <v>84</v>
      </c>
      <c r="AW340" s="14" t="s">
        <v>35</v>
      </c>
      <c r="AX340" s="14" t="s">
        <v>74</v>
      </c>
      <c r="AY340" s="248" t="s">
        <v>190</v>
      </c>
    </row>
    <row r="341" s="16" customFormat="1">
      <c r="A341" s="16"/>
      <c r="B341" s="270"/>
      <c r="C341" s="271"/>
      <c r="D341" s="229" t="s">
        <v>201</v>
      </c>
      <c r="E341" s="272" t="s">
        <v>28</v>
      </c>
      <c r="F341" s="273" t="s">
        <v>327</v>
      </c>
      <c r="G341" s="271"/>
      <c r="H341" s="274">
        <v>27.154</v>
      </c>
      <c r="I341" s="275"/>
      <c r="J341" s="271"/>
      <c r="K341" s="271"/>
      <c r="L341" s="276"/>
      <c r="M341" s="277"/>
      <c r="N341" s="278"/>
      <c r="O341" s="278"/>
      <c r="P341" s="278"/>
      <c r="Q341" s="278"/>
      <c r="R341" s="278"/>
      <c r="S341" s="278"/>
      <c r="T341" s="279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80" t="s">
        <v>201</v>
      </c>
      <c r="AU341" s="280" t="s">
        <v>84</v>
      </c>
      <c r="AV341" s="16" t="s">
        <v>141</v>
      </c>
      <c r="AW341" s="16" t="s">
        <v>35</v>
      </c>
      <c r="AX341" s="16" t="s">
        <v>74</v>
      </c>
      <c r="AY341" s="280" t="s">
        <v>190</v>
      </c>
    </row>
    <row r="342" s="14" customFormat="1">
      <c r="A342" s="14"/>
      <c r="B342" s="238"/>
      <c r="C342" s="239"/>
      <c r="D342" s="229" t="s">
        <v>201</v>
      </c>
      <c r="E342" s="240" t="s">
        <v>28</v>
      </c>
      <c r="F342" s="241" t="s">
        <v>535</v>
      </c>
      <c r="G342" s="239"/>
      <c r="H342" s="242">
        <v>-3.6000000000000001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8" t="s">
        <v>201</v>
      </c>
      <c r="AU342" s="248" t="s">
        <v>84</v>
      </c>
      <c r="AV342" s="14" t="s">
        <v>84</v>
      </c>
      <c r="AW342" s="14" t="s">
        <v>35</v>
      </c>
      <c r="AX342" s="14" t="s">
        <v>74</v>
      </c>
      <c r="AY342" s="248" t="s">
        <v>190</v>
      </c>
    </row>
    <row r="343" s="14" customFormat="1">
      <c r="A343" s="14"/>
      <c r="B343" s="238"/>
      <c r="C343" s="239"/>
      <c r="D343" s="229" t="s">
        <v>201</v>
      </c>
      <c r="E343" s="240" t="s">
        <v>28</v>
      </c>
      <c r="F343" s="241" t="s">
        <v>328</v>
      </c>
      <c r="G343" s="239"/>
      <c r="H343" s="242">
        <v>4.1500000000000004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201</v>
      </c>
      <c r="AU343" s="248" t="s">
        <v>84</v>
      </c>
      <c r="AV343" s="14" t="s">
        <v>84</v>
      </c>
      <c r="AW343" s="14" t="s">
        <v>35</v>
      </c>
      <c r="AX343" s="14" t="s">
        <v>74</v>
      </c>
      <c r="AY343" s="248" t="s">
        <v>190</v>
      </c>
    </row>
    <row r="344" s="15" customFormat="1">
      <c r="A344" s="15"/>
      <c r="B344" s="249"/>
      <c r="C344" s="250"/>
      <c r="D344" s="229" t="s">
        <v>201</v>
      </c>
      <c r="E344" s="251" t="s">
        <v>536</v>
      </c>
      <c r="F344" s="252" t="s">
        <v>245</v>
      </c>
      <c r="G344" s="250"/>
      <c r="H344" s="253">
        <v>27.704000000000001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9" t="s">
        <v>201</v>
      </c>
      <c r="AU344" s="259" t="s">
        <v>84</v>
      </c>
      <c r="AV344" s="15" t="s">
        <v>197</v>
      </c>
      <c r="AW344" s="15" t="s">
        <v>35</v>
      </c>
      <c r="AX344" s="15" t="s">
        <v>82</v>
      </c>
      <c r="AY344" s="259" t="s">
        <v>190</v>
      </c>
    </row>
    <row r="345" s="12" customFormat="1" ht="22.8" customHeight="1">
      <c r="A345" s="12"/>
      <c r="B345" s="193"/>
      <c r="C345" s="194"/>
      <c r="D345" s="195" t="s">
        <v>73</v>
      </c>
      <c r="E345" s="207" t="s">
        <v>537</v>
      </c>
      <c r="F345" s="207" t="s">
        <v>538</v>
      </c>
      <c r="G345" s="194"/>
      <c r="H345" s="194"/>
      <c r="I345" s="197"/>
      <c r="J345" s="208">
        <f>BK345</f>
        <v>0</v>
      </c>
      <c r="K345" s="194"/>
      <c r="L345" s="199"/>
      <c r="M345" s="200"/>
      <c r="N345" s="201"/>
      <c r="O345" s="201"/>
      <c r="P345" s="202">
        <f>SUM(P346:P355)</f>
        <v>0</v>
      </c>
      <c r="Q345" s="201"/>
      <c r="R345" s="202">
        <f>SUM(R346:R355)</f>
        <v>0</v>
      </c>
      <c r="S345" s="201"/>
      <c r="T345" s="203">
        <f>SUM(T346:T355)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4" t="s">
        <v>82</v>
      </c>
      <c r="AT345" s="205" t="s">
        <v>73</v>
      </c>
      <c r="AU345" s="205" t="s">
        <v>82</v>
      </c>
      <c r="AY345" s="204" t="s">
        <v>190</v>
      </c>
      <c r="BK345" s="206">
        <f>SUM(BK346:BK355)</f>
        <v>0</v>
      </c>
    </row>
    <row r="346" s="2" customFormat="1" ht="37.8" customHeight="1">
      <c r="A346" s="41"/>
      <c r="B346" s="42"/>
      <c r="C346" s="209" t="s">
        <v>539</v>
      </c>
      <c r="D346" s="209" t="s">
        <v>192</v>
      </c>
      <c r="E346" s="210" t="s">
        <v>540</v>
      </c>
      <c r="F346" s="211" t="s">
        <v>541</v>
      </c>
      <c r="G346" s="212" t="s">
        <v>228</v>
      </c>
      <c r="H346" s="213">
        <v>3.4180000000000001</v>
      </c>
      <c r="I346" s="214"/>
      <c r="J346" s="215">
        <f>ROUND(I346*H346,2)</f>
        <v>0</v>
      </c>
      <c r="K346" s="211" t="s">
        <v>196</v>
      </c>
      <c r="L346" s="47"/>
      <c r="M346" s="216" t="s">
        <v>28</v>
      </c>
      <c r="N346" s="217" t="s">
        <v>45</v>
      </c>
      <c r="O346" s="87"/>
      <c r="P346" s="218">
        <f>O346*H346</f>
        <v>0</v>
      </c>
      <c r="Q346" s="218">
        <v>0</v>
      </c>
      <c r="R346" s="218">
        <f>Q346*H346</f>
        <v>0</v>
      </c>
      <c r="S346" s="218">
        <v>0</v>
      </c>
      <c r="T346" s="219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0" t="s">
        <v>197</v>
      </c>
      <c r="AT346" s="220" t="s">
        <v>192</v>
      </c>
      <c r="AU346" s="220" t="s">
        <v>84</v>
      </c>
      <c r="AY346" s="20" t="s">
        <v>190</v>
      </c>
      <c r="BE346" s="221">
        <f>IF(N346="základní",J346,0)</f>
        <v>0</v>
      </c>
      <c r="BF346" s="221">
        <f>IF(N346="snížená",J346,0)</f>
        <v>0</v>
      </c>
      <c r="BG346" s="221">
        <f>IF(N346="zákl. přenesená",J346,0)</f>
        <v>0</v>
      </c>
      <c r="BH346" s="221">
        <f>IF(N346="sníž. přenesená",J346,0)</f>
        <v>0</v>
      </c>
      <c r="BI346" s="221">
        <f>IF(N346="nulová",J346,0)</f>
        <v>0</v>
      </c>
      <c r="BJ346" s="20" t="s">
        <v>82</v>
      </c>
      <c r="BK346" s="221">
        <f>ROUND(I346*H346,2)</f>
        <v>0</v>
      </c>
      <c r="BL346" s="20" t="s">
        <v>197</v>
      </c>
      <c r="BM346" s="220" t="s">
        <v>542</v>
      </c>
    </row>
    <row r="347" s="2" customFormat="1">
      <c r="A347" s="41"/>
      <c r="B347" s="42"/>
      <c r="C347" s="43"/>
      <c r="D347" s="222" t="s">
        <v>199</v>
      </c>
      <c r="E347" s="43"/>
      <c r="F347" s="223" t="s">
        <v>543</v>
      </c>
      <c r="G347" s="43"/>
      <c r="H347" s="43"/>
      <c r="I347" s="224"/>
      <c r="J347" s="43"/>
      <c r="K347" s="43"/>
      <c r="L347" s="47"/>
      <c r="M347" s="225"/>
      <c r="N347" s="226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199</v>
      </c>
      <c r="AU347" s="20" t="s">
        <v>84</v>
      </c>
    </row>
    <row r="348" s="2" customFormat="1" ht="33" customHeight="1">
      <c r="A348" s="41"/>
      <c r="B348" s="42"/>
      <c r="C348" s="209" t="s">
        <v>544</v>
      </c>
      <c r="D348" s="209" t="s">
        <v>192</v>
      </c>
      <c r="E348" s="210" t="s">
        <v>545</v>
      </c>
      <c r="F348" s="211" t="s">
        <v>546</v>
      </c>
      <c r="G348" s="212" t="s">
        <v>228</v>
      </c>
      <c r="H348" s="213">
        <v>3.4180000000000001</v>
      </c>
      <c r="I348" s="214"/>
      <c r="J348" s="215">
        <f>ROUND(I348*H348,2)</f>
        <v>0</v>
      </c>
      <c r="K348" s="211" t="s">
        <v>196</v>
      </c>
      <c r="L348" s="47"/>
      <c r="M348" s="216" t="s">
        <v>28</v>
      </c>
      <c r="N348" s="217" t="s">
        <v>45</v>
      </c>
      <c r="O348" s="87"/>
      <c r="P348" s="218">
        <f>O348*H348</f>
        <v>0</v>
      </c>
      <c r="Q348" s="218">
        <v>0</v>
      </c>
      <c r="R348" s="218">
        <f>Q348*H348</f>
        <v>0</v>
      </c>
      <c r="S348" s="218">
        <v>0</v>
      </c>
      <c r="T348" s="219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0" t="s">
        <v>197</v>
      </c>
      <c r="AT348" s="220" t="s">
        <v>192</v>
      </c>
      <c r="AU348" s="220" t="s">
        <v>84</v>
      </c>
      <c r="AY348" s="20" t="s">
        <v>190</v>
      </c>
      <c r="BE348" s="221">
        <f>IF(N348="základní",J348,0)</f>
        <v>0</v>
      </c>
      <c r="BF348" s="221">
        <f>IF(N348="snížená",J348,0)</f>
        <v>0</v>
      </c>
      <c r="BG348" s="221">
        <f>IF(N348="zákl. přenesená",J348,0)</f>
        <v>0</v>
      </c>
      <c r="BH348" s="221">
        <f>IF(N348="sníž. přenesená",J348,0)</f>
        <v>0</v>
      </c>
      <c r="BI348" s="221">
        <f>IF(N348="nulová",J348,0)</f>
        <v>0</v>
      </c>
      <c r="BJ348" s="20" t="s">
        <v>82</v>
      </c>
      <c r="BK348" s="221">
        <f>ROUND(I348*H348,2)</f>
        <v>0</v>
      </c>
      <c r="BL348" s="20" t="s">
        <v>197</v>
      </c>
      <c r="BM348" s="220" t="s">
        <v>547</v>
      </c>
    </row>
    <row r="349" s="2" customFormat="1">
      <c r="A349" s="41"/>
      <c r="B349" s="42"/>
      <c r="C349" s="43"/>
      <c r="D349" s="222" t="s">
        <v>199</v>
      </c>
      <c r="E349" s="43"/>
      <c r="F349" s="223" t="s">
        <v>548</v>
      </c>
      <c r="G349" s="43"/>
      <c r="H349" s="43"/>
      <c r="I349" s="224"/>
      <c r="J349" s="43"/>
      <c r="K349" s="43"/>
      <c r="L349" s="47"/>
      <c r="M349" s="225"/>
      <c r="N349" s="226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199</v>
      </c>
      <c r="AU349" s="20" t="s">
        <v>84</v>
      </c>
    </row>
    <row r="350" s="2" customFormat="1" ht="44.25" customHeight="1">
      <c r="A350" s="41"/>
      <c r="B350" s="42"/>
      <c r="C350" s="209" t="s">
        <v>549</v>
      </c>
      <c r="D350" s="209" t="s">
        <v>192</v>
      </c>
      <c r="E350" s="210" t="s">
        <v>550</v>
      </c>
      <c r="F350" s="211" t="s">
        <v>551</v>
      </c>
      <c r="G350" s="212" t="s">
        <v>228</v>
      </c>
      <c r="H350" s="213">
        <v>34.100000000000001</v>
      </c>
      <c r="I350" s="214"/>
      <c r="J350" s="215">
        <f>ROUND(I350*H350,2)</f>
        <v>0</v>
      </c>
      <c r="K350" s="211" t="s">
        <v>196</v>
      </c>
      <c r="L350" s="47"/>
      <c r="M350" s="216" t="s">
        <v>28</v>
      </c>
      <c r="N350" s="217" t="s">
        <v>45</v>
      </c>
      <c r="O350" s="87"/>
      <c r="P350" s="218">
        <f>O350*H350</f>
        <v>0</v>
      </c>
      <c r="Q350" s="218">
        <v>0</v>
      </c>
      <c r="R350" s="218">
        <f>Q350*H350</f>
        <v>0</v>
      </c>
      <c r="S350" s="218">
        <v>0</v>
      </c>
      <c r="T350" s="219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0" t="s">
        <v>197</v>
      </c>
      <c r="AT350" s="220" t="s">
        <v>192</v>
      </c>
      <c r="AU350" s="220" t="s">
        <v>84</v>
      </c>
      <c r="AY350" s="20" t="s">
        <v>190</v>
      </c>
      <c r="BE350" s="221">
        <f>IF(N350="základní",J350,0)</f>
        <v>0</v>
      </c>
      <c r="BF350" s="221">
        <f>IF(N350="snížená",J350,0)</f>
        <v>0</v>
      </c>
      <c r="BG350" s="221">
        <f>IF(N350="zákl. přenesená",J350,0)</f>
        <v>0</v>
      </c>
      <c r="BH350" s="221">
        <f>IF(N350="sníž. přenesená",J350,0)</f>
        <v>0</v>
      </c>
      <c r="BI350" s="221">
        <f>IF(N350="nulová",J350,0)</f>
        <v>0</v>
      </c>
      <c r="BJ350" s="20" t="s">
        <v>82</v>
      </c>
      <c r="BK350" s="221">
        <f>ROUND(I350*H350,2)</f>
        <v>0</v>
      </c>
      <c r="BL350" s="20" t="s">
        <v>197</v>
      </c>
      <c r="BM350" s="220" t="s">
        <v>552</v>
      </c>
    </row>
    <row r="351" s="2" customFormat="1">
      <c r="A351" s="41"/>
      <c r="B351" s="42"/>
      <c r="C351" s="43"/>
      <c r="D351" s="222" t="s">
        <v>199</v>
      </c>
      <c r="E351" s="43"/>
      <c r="F351" s="223" t="s">
        <v>553</v>
      </c>
      <c r="G351" s="43"/>
      <c r="H351" s="43"/>
      <c r="I351" s="224"/>
      <c r="J351" s="43"/>
      <c r="K351" s="43"/>
      <c r="L351" s="47"/>
      <c r="M351" s="225"/>
      <c r="N351" s="226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199</v>
      </c>
      <c r="AU351" s="20" t="s">
        <v>84</v>
      </c>
    </row>
    <row r="352" s="14" customFormat="1">
      <c r="A352" s="14"/>
      <c r="B352" s="238"/>
      <c r="C352" s="239"/>
      <c r="D352" s="229" t="s">
        <v>201</v>
      </c>
      <c r="E352" s="240" t="s">
        <v>28</v>
      </c>
      <c r="F352" s="241" t="s">
        <v>554</v>
      </c>
      <c r="G352" s="239"/>
      <c r="H352" s="242">
        <v>34.100000000000001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201</v>
      </c>
      <c r="AU352" s="248" t="s">
        <v>84</v>
      </c>
      <c r="AV352" s="14" t="s">
        <v>84</v>
      </c>
      <c r="AW352" s="14" t="s">
        <v>35</v>
      </c>
      <c r="AX352" s="14" t="s">
        <v>82</v>
      </c>
      <c r="AY352" s="248" t="s">
        <v>190</v>
      </c>
    </row>
    <row r="353" s="2" customFormat="1" ht="44.25" customHeight="1">
      <c r="A353" s="41"/>
      <c r="B353" s="42"/>
      <c r="C353" s="209" t="s">
        <v>555</v>
      </c>
      <c r="D353" s="209" t="s">
        <v>192</v>
      </c>
      <c r="E353" s="210" t="s">
        <v>556</v>
      </c>
      <c r="F353" s="211" t="s">
        <v>557</v>
      </c>
      <c r="G353" s="212" t="s">
        <v>228</v>
      </c>
      <c r="H353" s="213">
        <v>3.4100000000000001</v>
      </c>
      <c r="I353" s="214"/>
      <c r="J353" s="215">
        <f>ROUND(I353*H353,2)</f>
        <v>0</v>
      </c>
      <c r="K353" s="211" t="s">
        <v>196</v>
      </c>
      <c r="L353" s="47"/>
      <c r="M353" s="216" t="s">
        <v>28</v>
      </c>
      <c r="N353" s="217" t="s">
        <v>45</v>
      </c>
      <c r="O353" s="87"/>
      <c r="P353" s="218">
        <f>O353*H353</f>
        <v>0</v>
      </c>
      <c r="Q353" s="218">
        <v>0</v>
      </c>
      <c r="R353" s="218">
        <f>Q353*H353</f>
        <v>0</v>
      </c>
      <c r="S353" s="218">
        <v>0</v>
      </c>
      <c r="T353" s="219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0" t="s">
        <v>197</v>
      </c>
      <c r="AT353" s="220" t="s">
        <v>192</v>
      </c>
      <c r="AU353" s="220" t="s">
        <v>84</v>
      </c>
      <c r="AY353" s="20" t="s">
        <v>190</v>
      </c>
      <c r="BE353" s="221">
        <f>IF(N353="základní",J353,0)</f>
        <v>0</v>
      </c>
      <c r="BF353" s="221">
        <f>IF(N353="snížená",J353,0)</f>
        <v>0</v>
      </c>
      <c r="BG353" s="221">
        <f>IF(N353="zákl. přenesená",J353,0)</f>
        <v>0</v>
      </c>
      <c r="BH353" s="221">
        <f>IF(N353="sníž. přenesená",J353,0)</f>
        <v>0</v>
      </c>
      <c r="BI353" s="221">
        <f>IF(N353="nulová",J353,0)</f>
        <v>0</v>
      </c>
      <c r="BJ353" s="20" t="s">
        <v>82</v>
      </c>
      <c r="BK353" s="221">
        <f>ROUND(I353*H353,2)</f>
        <v>0</v>
      </c>
      <c r="BL353" s="20" t="s">
        <v>197</v>
      </c>
      <c r="BM353" s="220" t="s">
        <v>558</v>
      </c>
    </row>
    <row r="354" s="2" customFormat="1">
      <c r="A354" s="41"/>
      <c r="B354" s="42"/>
      <c r="C354" s="43"/>
      <c r="D354" s="222" t="s">
        <v>199</v>
      </c>
      <c r="E354" s="43"/>
      <c r="F354" s="223" t="s">
        <v>559</v>
      </c>
      <c r="G354" s="43"/>
      <c r="H354" s="43"/>
      <c r="I354" s="224"/>
      <c r="J354" s="43"/>
      <c r="K354" s="43"/>
      <c r="L354" s="47"/>
      <c r="M354" s="225"/>
      <c r="N354" s="226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199</v>
      </c>
      <c r="AU354" s="20" t="s">
        <v>84</v>
      </c>
    </row>
    <row r="355" s="14" customFormat="1">
      <c r="A355" s="14"/>
      <c r="B355" s="238"/>
      <c r="C355" s="239"/>
      <c r="D355" s="229" t="s">
        <v>201</v>
      </c>
      <c r="E355" s="240" t="s">
        <v>28</v>
      </c>
      <c r="F355" s="241" t="s">
        <v>560</v>
      </c>
      <c r="G355" s="239"/>
      <c r="H355" s="242">
        <v>3.4100000000000001</v>
      </c>
      <c r="I355" s="243"/>
      <c r="J355" s="239"/>
      <c r="K355" s="239"/>
      <c r="L355" s="244"/>
      <c r="M355" s="245"/>
      <c r="N355" s="246"/>
      <c r="O355" s="246"/>
      <c r="P355" s="246"/>
      <c r="Q355" s="246"/>
      <c r="R355" s="246"/>
      <c r="S355" s="246"/>
      <c r="T355" s="24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8" t="s">
        <v>201</v>
      </c>
      <c r="AU355" s="248" t="s">
        <v>84</v>
      </c>
      <c r="AV355" s="14" t="s">
        <v>84</v>
      </c>
      <c r="AW355" s="14" t="s">
        <v>35</v>
      </c>
      <c r="AX355" s="14" t="s">
        <v>82</v>
      </c>
      <c r="AY355" s="248" t="s">
        <v>190</v>
      </c>
    </row>
    <row r="356" s="12" customFormat="1" ht="22.8" customHeight="1">
      <c r="A356" s="12"/>
      <c r="B356" s="193"/>
      <c r="C356" s="194"/>
      <c r="D356" s="195" t="s">
        <v>73</v>
      </c>
      <c r="E356" s="207" t="s">
        <v>561</v>
      </c>
      <c r="F356" s="207" t="s">
        <v>562</v>
      </c>
      <c r="G356" s="194"/>
      <c r="H356" s="194"/>
      <c r="I356" s="197"/>
      <c r="J356" s="208">
        <f>BK356</f>
        <v>0</v>
      </c>
      <c r="K356" s="194"/>
      <c r="L356" s="199"/>
      <c r="M356" s="200"/>
      <c r="N356" s="201"/>
      <c r="O356" s="201"/>
      <c r="P356" s="202">
        <f>SUM(P357:P358)</f>
        <v>0</v>
      </c>
      <c r="Q356" s="201"/>
      <c r="R356" s="202">
        <f>SUM(R357:R358)</f>
        <v>0</v>
      </c>
      <c r="S356" s="201"/>
      <c r="T356" s="203">
        <f>SUM(T357:T358)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4" t="s">
        <v>82</v>
      </c>
      <c r="AT356" s="205" t="s">
        <v>73</v>
      </c>
      <c r="AU356" s="205" t="s">
        <v>82</v>
      </c>
      <c r="AY356" s="204" t="s">
        <v>190</v>
      </c>
      <c r="BK356" s="206">
        <f>SUM(BK357:BK358)</f>
        <v>0</v>
      </c>
    </row>
    <row r="357" s="2" customFormat="1" ht="55.5" customHeight="1">
      <c r="A357" s="41"/>
      <c r="B357" s="42"/>
      <c r="C357" s="209" t="s">
        <v>563</v>
      </c>
      <c r="D357" s="209" t="s">
        <v>192</v>
      </c>
      <c r="E357" s="210" t="s">
        <v>564</v>
      </c>
      <c r="F357" s="211" t="s">
        <v>565</v>
      </c>
      <c r="G357" s="212" t="s">
        <v>228</v>
      </c>
      <c r="H357" s="213">
        <v>2.8300000000000001</v>
      </c>
      <c r="I357" s="214"/>
      <c r="J357" s="215">
        <f>ROUND(I357*H357,2)</f>
        <v>0</v>
      </c>
      <c r="K357" s="211" t="s">
        <v>196</v>
      </c>
      <c r="L357" s="47"/>
      <c r="M357" s="216" t="s">
        <v>28</v>
      </c>
      <c r="N357" s="217" t="s">
        <v>45</v>
      </c>
      <c r="O357" s="87"/>
      <c r="P357" s="218">
        <f>O357*H357</f>
        <v>0</v>
      </c>
      <c r="Q357" s="218">
        <v>0</v>
      </c>
      <c r="R357" s="218">
        <f>Q357*H357</f>
        <v>0</v>
      </c>
      <c r="S357" s="218">
        <v>0</v>
      </c>
      <c r="T357" s="219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0" t="s">
        <v>197</v>
      </c>
      <c r="AT357" s="220" t="s">
        <v>192</v>
      </c>
      <c r="AU357" s="220" t="s">
        <v>84</v>
      </c>
      <c r="AY357" s="20" t="s">
        <v>190</v>
      </c>
      <c r="BE357" s="221">
        <f>IF(N357="základní",J357,0)</f>
        <v>0</v>
      </c>
      <c r="BF357" s="221">
        <f>IF(N357="snížená",J357,0)</f>
        <v>0</v>
      </c>
      <c r="BG357" s="221">
        <f>IF(N357="zákl. přenesená",J357,0)</f>
        <v>0</v>
      </c>
      <c r="BH357" s="221">
        <f>IF(N357="sníž. přenesená",J357,0)</f>
        <v>0</v>
      </c>
      <c r="BI357" s="221">
        <f>IF(N357="nulová",J357,0)</f>
        <v>0</v>
      </c>
      <c r="BJ357" s="20" t="s">
        <v>82</v>
      </c>
      <c r="BK357" s="221">
        <f>ROUND(I357*H357,2)</f>
        <v>0</v>
      </c>
      <c r="BL357" s="20" t="s">
        <v>197</v>
      </c>
      <c r="BM357" s="220" t="s">
        <v>566</v>
      </c>
    </row>
    <row r="358" s="2" customFormat="1">
      <c r="A358" s="41"/>
      <c r="B358" s="42"/>
      <c r="C358" s="43"/>
      <c r="D358" s="222" t="s">
        <v>199</v>
      </c>
      <c r="E358" s="43"/>
      <c r="F358" s="223" t="s">
        <v>567</v>
      </c>
      <c r="G358" s="43"/>
      <c r="H358" s="43"/>
      <c r="I358" s="224"/>
      <c r="J358" s="43"/>
      <c r="K358" s="43"/>
      <c r="L358" s="47"/>
      <c r="M358" s="225"/>
      <c r="N358" s="226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199</v>
      </c>
      <c r="AU358" s="20" t="s">
        <v>84</v>
      </c>
    </row>
    <row r="359" s="12" customFormat="1" ht="25.92" customHeight="1">
      <c r="A359" s="12"/>
      <c r="B359" s="193"/>
      <c r="C359" s="194"/>
      <c r="D359" s="195" t="s">
        <v>73</v>
      </c>
      <c r="E359" s="196" t="s">
        <v>568</v>
      </c>
      <c r="F359" s="196" t="s">
        <v>569</v>
      </c>
      <c r="G359" s="194"/>
      <c r="H359" s="194"/>
      <c r="I359" s="197"/>
      <c r="J359" s="198">
        <f>BK359</f>
        <v>0</v>
      </c>
      <c r="K359" s="194"/>
      <c r="L359" s="199"/>
      <c r="M359" s="200"/>
      <c r="N359" s="201"/>
      <c r="O359" s="201"/>
      <c r="P359" s="202">
        <f>P360+P388+P424+P448+P495+P508+P565+P586</f>
        <v>0</v>
      </c>
      <c r="Q359" s="201"/>
      <c r="R359" s="202">
        <f>R360+R388+R424+R448+R495+R508+R565+R586</f>
        <v>1.1912273199999999</v>
      </c>
      <c r="S359" s="201"/>
      <c r="T359" s="203">
        <f>T360+T388+T424+T448+T495+T508+T565+T586</f>
        <v>0.10057325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4" t="s">
        <v>84</v>
      </c>
      <c r="AT359" s="205" t="s">
        <v>73</v>
      </c>
      <c r="AU359" s="205" t="s">
        <v>74</v>
      </c>
      <c r="AY359" s="204" t="s">
        <v>190</v>
      </c>
      <c r="BK359" s="206">
        <f>BK360+BK388+BK424+BK448+BK495+BK508+BK565+BK586</f>
        <v>0</v>
      </c>
    </row>
    <row r="360" s="12" customFormat="1" ht="22.8" customHeight="1">
      <c r="A360" s="12"/>
      <c r="B360" s="193"/>
      <c r="C360" s="194"/>
      <c r="D360" s="195" t="s">
        <v>73</v>
      </c>
      <c r="E360" s="207" t="s">
        <v>570</v>
      </c>
      <c r="F360" s="207" t="s">
        <v>571</v>
      </c>
      <c r="G360" s="194"/>
      <c r="H360" s="194"/>
      <c r="I360" s="197"/>
      <c r="J360" s="208">
        <f>BK360</f>
        <v>0</v>
      </c>
      <c r="K360" s="194"/>
      <c r="L360" s="199"/>
      <c r="M360" s="200"/>
      <c r="N360" s="201"/>
      <c r="O360" s="201"/>
      <c r="P360" s="202">
        <f>SUM(P361:P387)</f>
        <v>0</v>
      </c>
      <c r="Q360" s="201"/>
      <c r="R360" s="202">
        <f>SUM(R361:R387)</f>
        <v>0.0053428</v>
      </c>
      <c r="S360" s="201"/>
      <c r="T360" s="203">
        <f>SUM(T361:T387)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4" t="s">
        <v>84</v>
      </c>
      <c r="AT360" s="205" t="s">
        <v>73</v>
      </c>
      <c r="AU360" s="205" t="s">
        <v>82</v>
      </c>
      <c r="AY360" s="204" t="s">
        <v>190</v>
      </c>
      <c r="BK360" s="206">
        <f>SUM(BK361:BK387)</f>
        <v>0</v>
      </c>
    </row>
    <row r="361" s="2" customFormat="1" ht="37.8" customHeight="1">
      <c r="A361" s="41"/>
      <c r="B361" s="42"/>
      <c r="C361" s="209" t="s">
        <v>572</v>
      </c>
      <c r="D361" s="209" t="s">
        <v>192</v>
      </c>
      <c r="E361" s="210" t="s">
        <v>573</v>
      </c>
      <c r="F361" s="211" t="s">
        <v>574</v>
      </c>
      <c r="G361" s="212" t="s">
        <v>195</v>
      </c>
      <c r="H361" s="213">
        <v>1.9219999999999999</v>
      </c>
      <c r="I361" s="214"/>
      <c r="J361" s="215">
        <f>ROUND(I361*H361,2)</f>
        <v>0</v>
      </c>
      <c r="K361" s="211" t="s">
        <v>196</v>
      </c>
      <c r="L361" s="47"/>
      <c r="M361" s="216" t="s">
        <v>28</v>
      </c>
      <c r="N361" s="217" t="s">
        <v>45</v>
      </c>
      <c r="O361" s="87"/>
      <c r="P361" s="218">
        <f>O361*H361</f>
        <v>0</v>
      </c>
      <c r="Q361" s="218">
        <v>0</v>
      </c>
      <c r="R361" s="218">
        <f>Q361*H361</f>
        <v>0</v>
      </c>
      <c r="S361" s="218">
        <v>0</v>
      </c>
      <c r="T361" s="219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0" t="s">
        <v>286</v>
      </c>
      <c r="AT361" s="220" t="s">
        <v>192</v>
      </c>
      <c r="AU361" s="220" t="s">
        <v>84</v>
      </c>
      <c r="AY361" s="20" t="s">
        <v>190</v>
      </c>
      <c r="BE361" s="221">
        <f>IF(N361="základní",J361,0)</f>
        <v>0</v>
      </c>
      <c r="BF361" s="221">
        <f>IF(N361="snížená",J361,0)</f>
        <v>0</v>
      </c>
      <c r="BG361" s="221">
        <f>IF(N361="zákl. přenesená",J361,0)</f>
        <v>0</v>
      </c>
      <c r="BH361" s="221">
        <f>IF(N361="sníž. přenesená",J361,0)</f>
        <v>0</v>
      </c>
      <c r="BI361" s="221">
        <f>IF(N361="nulová",J361,0)</f>
        <v>0</v>
      </c>
      <c r="BJ361" s="20" t="s">
        <v>82</v>
      </c>
      <c r="BK361" s="221">
        <f>ROUND(I361*H361,2)</f>
        <v>0</v>
      </c>
      <c r="BL361" s="20" t="s">
        <v>286</v>
      </c>
      <c r="BM361" s="220" t="s">
        <v>575</v>
      </c>
    </row>
    <row r="362" s="2" customFormat="1">
      <c r="A362" s="41"/>
      <c r="B362" s="42"/>
      <c r="C362" s="43"/>
      <c r="D362" s="222" t="s">
        <v>199</v>
      </c>
      <c r="E362" s="43"/>
      <c r="F362" s="223" t="s">
        <v>576</v>
      </c>
      <c r="G362" s="43"/>
      <c r="H362" s="43"/>
      <c r="I362" s="224"/>
      <c r="J362" s="43"/>
      <c r="K362" s="43"/>
      <c r="L362" s="47"/>
      <c r="M362" s="225"/>
      <c r="N362" s="226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199</v>
      </c>
      <c r="AU362" s="20" t="s">
        <v>84</v>
      </c>
    </row>
    <row r="363" s="13" customFormat="1">
      <c r="A363" s="13"/>
      <c r="B363" s="227"/>
      <c r="C363" s="228"/>
      <c r="D363" s="229" t="s">
        <v>201</v>
      </c>
      <c r="E363" s="230" t="s">
        <v>28</v>
      </c>
      <c r="F363" s="231" t="s">
        <v>202</v>
      </c>
      <c r="G363" s="228"/>
      <c r="H363" s="230" t="s">
        <v>28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201</v>
      </c>
      <c r="AU363" s="237" t="s">
        <v>84</v>
      </c>
      <c r="AV363" s="13" t="s">
        <v>82</v>
      </c>
      <c r="AW363" s="13" t="s">
        <v>35</v>
      </c>
      <c r="AX363" s="13" t="s">
        <v>74</v>
      </c>
      <c r="AY363" s="237" t="s">
        <v>190</v>
      </c>
    </row>
    <row r="364" s="14" customFormat="1">
      <c r="A364" s="14"/>
      <c r="B364" s="238"/>
      <c r="C364" s="239"/>
      <c r="D364" s="229" t="s">
        <v>201</v>
      </c>
      <c r="E364" s="240" t="s">
        <v>124</v>
      </c>
      <c r="F364" s="241" t="s">
        <v>577</v>
      </c>
      <c r="G364" s="239"/>
      <c r="H364" s="242">
        <v>0.95199999999999996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8" t="s">
        <v>201</v>
      </c>
      <c r="AU364" s="248" t="s">
        <v>84</v>
      </c>
      <c r="AV364" s="14" t="s">
        <v>84</v>
      </c>
      <c r="AW364" s="14" t="s">
        <v>35</v>
      </c>
      <c r="AX364" s="14" t="s">
        <v>74</v>
      </c>
      <c r="AY364" s="248" t="s">
        <v>190</v>
      </c>
    </row>
    <row r="365" s="14" customFormat="1">
      <c r="A365" s="14"/>
      <c r="B365" s="238"/>
      <c r="C365" s="239"/>
      <c r="D365" s="229" t="s">
        <v>201</v>
      </c>
      <c r="E365" s="240" t="s">
        <v>126</v>
      </c>
      <c r="F365" s="241" t="s">
        <v>127</v>
      </c>
      <c r="G365" s="239"/>
      <c r="H365" s="242">
        <v>0.96999999999999997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8" t="s">
        <v>201</v>
      </c>
      <c r="AU365" s="248" t="s">
        <v>84</v>
      </c>
      <c r="AV365" s="14" t="s">
        <v>84</v>
      </c>
      <c r="AW365" s="14" t="s">
        <v>35</v>
      </c>
      <c r="AX365" s="14" t="s">
        <v>74</v>
      </c>
      <c r="AY365" s="248" t="s">
        <v>190</v>
      </c>
    </row>
    <row r="366" s="15" customFormat="1">
      <c r="A366" s="15"/>
      <c r="B366" s="249"/>
      <c r="C366" s="250"/>
      <c r="D366" s="229" t="s">
        <v>201</v>
      </c>
      <c r="E366" s="251" t="s">
        <v>128</v>
      </c>
      <c r="F366" s="252" t="s">
        <v>245</v>
      </c>
      <c r="G366" s="250"/>
      <c r="H366" s="253">
        <v>1.9219999999999999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9" t="s">
        <v>201</v>
      </c>
      <c r="AU366" s="259" t="s">
        <v>84</v>
      </c>
      <c r="AV366" s="15" t="s">
        <v>197</v>
      </c>
      <c r="AW366" s="15" t="s">
        <v>35</v>
      </c>
      <c r="AX366" s="15" t="s">
        <v>82</v>
      </c>
      <c r="AY366" s="259" t="s">
        <v>190</v>
      </c>
    </row>
    <row r="367" s="2" customFormat="1" ht="24.15" customHeight="1">
      <c r="A367" s="41"/>
      <c r="B367" s="42"/>
      <c r="C367" s="260" t="s">
        <v>578</v>
      </c>
      <c r="D367" s="260" t="s">
        <v>261</v>
      </c>
      <c r="E367" s="261" t="s">
        <v>579</v>
      </c>
      <c r="F367" s="262" t="s">
        <v>580</v>
      </c>
      <c r="G367" s="263" t="s">
        <v>195</v>
      </c>
      <c r="H367" s="264">
        <v>1.0469999999999999</v>
      </c>
      <c r="I367" s="265"/>
      <c r="J367" s="266">
        <f>ROUND(I367*H367,2)</f>
        <v>0</v>
      </c>
      <c r="K367" s="262" t="s">
        <v>196</v>
      </c>
      <c r="L367" s="267"/>
      <c r="M367" s="268" t="s">
        <v>28</v>
      </c>
      <c r="N367" s="269" t="s">
        <v>45</v>
      </c>
      <c r="O367" s="87"/>
      <c r="P367" s="218">
        <f>O367*H367</f>
        <v>0</v>
      </c>
      <c r="Q367" s="218">
        <v>0.00059999999999999995</v>
      </c>
      <c r="R367" s="218">
        <f>Q367*H367</f>
        <v>0.00062819999999999987</v>
      </c>
      <c r="S367" s="218">
        <v>0</v>
      </c>
      <c r="T367" s="219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0" t="s">
        <v>381</v>
      </c>
      <c r="AT367" s="220" t="s">
        <v>261</v>
      </c>
      <c r="AU367" s="220" t="s">
        <v>84</v>
      </c>
      <c r="AY367" s="20" t="s">
        <v>190</v>
      </c>
      <c r="BE367" s="221">
        <f>IF(N367="základní",J367,0)</f>
        <v>0</v>
      </c>
      <c r="BF367" s="221">
        <f>IF(N367="snížená",J367,0)</f>
        <v>0</v>
      </c>
      <c r="BG367" s="221">
        <f>IF(N367="zákl. přenesená",J367,0)</f>
        <v>0</v>
      </c>
      <c r="BH367" s="221">
        <f>IF(N367="sníž. přenesená",J367,0)</f>
        <v>0</v>
      </c>
      <c r="BI367" s="221">
        <f>IF(N367="nulová",J367,0)</f>
        <v>0</v>
      </c>
      <c r="BJ367" s="20" t="s">
        <v>82</v>
      </c>
      <c r="BK367" s="221">
        <f>ROUND(I367*H367,2)</f>
        <v>0</v>
      </c>
      <c r="BL367" s="20" t="s">
        <v>286</v>
      </c>
      <c r="BM367" s="220" t="s">
        <v>581</v>
      </c>
    </row>
    <row r="368" s="14" customFormat="1">
      <c r="A368" s="14"/>
      <c r="B368" s="238"/>
      <c r="C368" s="239"/>
      <c r="D368" s="229" t="s">
        <v>201</v>
      </c>
      <c r="E368" s="240" t="s">
        <v>28</v>
      </c>
      <c r="F368" s="241" t="s">
        <v>582</v>
      </c>
      <c r="G368" s="239"/>
      <c r="H368" s="242">
        <v>1.0469999999999999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8" t="s">
        <v>201</v>
      </c>
      <c r="AU368" s="248" t="s">
        <v>84</v>
      </c>
      <c r="AV368" s="14" t="s">
        <v>84</v>
      </c>
      <c r="AW368" s="14" t="s">
        <v>35</v>
      </c>
      <c r="AX368" s="14" t="s">
        <v>82</v>
      </c>
      <c r="AY368" s="248" t="s">
        <v>190</v>
      </c>
    </row>
    <row r="369" s="2" customFormat="1" ht="24.15" customHeight="1">
      <c r="A369" s="41"/>
      <c r="B369" s="42"/>
      <c r="C369" s="260" t="s">
        <v>583</v>
      </c>
      <c r="D369" s="260" t="s">
        <v>261</v>
      </c>
      <c r="E369" s="261" t="s">
        <v>584</v>
      </c>
      <c r="F369" s="262" t="s">
        <v>585</v>
      </c>
      <c r="G369" s="263" t="s">
        <v>195</v>
      </c>
      <c r="H369" s="264">
        <v>1.067</v>
      </c>
      <c r="I369" s="265"/>
      <c r="J369" s="266">
        <f>ROUND(I369*H369,2)</f>
        <v>0</v>
      </c>
      <c r="K369" s="262" t="s">
        <v>196</v>
      </c>
      <c r="L369" s="267"/>
      <c r="M369" s="268" t="s">
        <v>28</v>
      </c>
      <c r="N369" s="269" t="s">
        <v>45</v>
      </c>
      <c r="O369" s="87"/>
      <c r="P369" s="218">
        <f>O369*H369</f>
        <v>0</v>
      </c>
      <c r="Q369" s="218">
        <v>0.0014</v>
      </c>
      <c r="R369" s="218">
        <f>Q369*H369</f>
        <v>0.0014938</v>
      </c>
      <c r="S369" s="218">
        <v>0</v>
      </c>
      <c r="T369" s="219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0" t="s">
        <v>381</v>
      </c>
      <c r="AT369" s="220" t="s">
        <v>261</v>
      </c>
      <c r="AU369" s="220" t="s">
        <v>84</v>
      </c>
      <c r="AY369" s="20" t="s">
        <v>190</v>
      </c>
      <c r="BE369" s="221">
        <f>IF(N369="základní",J369,0)</f>
        <v>0</v>
      </c>
      <c r="BF369" s="221">
        <f>IF(N369="snížená",J369,0)</f>
        <v>0</v>
      </c>
      <c r="BG369" s="221">
        <f>IF(N369="zákl. přenesená",J369,0)</f>
        <v>0</v>
      </c>
      <c r="BH369" s="221">
        <f>IF(N369="sníž. přenesená",J369,0)</f>
        <v>0</v>
      </c>
      <c r="BI369" s="221">
        <f>IF(N369="nulová",J369,0)</f>
        <v>0</v>
      </c>
      <c r="BJ369" s="20" t="s">
        <v>82</v>
      </c>
      <c r="BK369" s="221">
        <f>ROUND(I369*H369,2)</f>
        <v>0</v>
      </c>
      <c r="BL369" s="20" t="s">
        <v>286</v>
      </c>
      <c r="BM369" s="220" t="s">
        <v>586</v>
      </c>
    </row>
    <row r="370" s="14" customFormat="1">
      <c r="A370" s="14"/>
      <c r="B370" s="238"/>
      <c r="C370" s="239"/>
      <c r="D370" s="229" t="s">
        <v>201</v>
      </c>
      <c r="E370" s="240" t="s">
        <v>28</v>
      </c>
      <c r="F370" s="241" t="s">
        <v>587</v>
      </c>
      <c r="G370" s="239"/>
      <c r="H370" s="242">
        <v>1.067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201</v>
      </c>
      <c r="AU370" s="248" t="s">
        <v>84</v>
      </c>
      <c r="AV370" s="14" t="s">
        <v>84</v>
      </c>
      <c r="AW370" s="14" t="s">
        <v>35</v>
      </c>
      <c r="AX370" s="14" t="s">
        <v>82</v>
      </c>
      <c r="AY370" s="248" t="s">
        <v>190</v>
      </c>
    </row>
    <row r="371" s="2" customFormat="1" ht="24.15" customHeight="1">
      <c r="A371" s="41"/>
      <c r="B371" s="42"/>
      <c r="C371" s="209" t="s">
        <v>588</v>
      </c>
      <c r="D371" s="209" t="s">
        <v>192</v>
      </c>
      <c r="E371" s="210" t="s">
        <v>589</v>
      </c>
      <c r="F371" s="211" t="s">
        <v>590</v>
      </c>
      <c r="G371" s="212" t="s">
        <v>249</v>
      </c>
      <c r="H371" s="213">
        <v>6.0800000000000001</v>
      </c>
      <c r="I371" s="214"/>
      <c r="J371" s="215">
        <f>ROUND(I371*H371,2)</f>
        <v>0</v>
      </c>
      <c r="K371" s="211" t="s">
        <v>196</v>
      </c>
      <c r="L371" s="47"/>
      <c r="M371" s="216" t="s">
        <v>28</v>
      </c>
      <c r="N371" s="217" t="s">
        <v>45</v>
      </c>
      <c r="O371" s="87"/>
      <c r="P371" s="218">
        <f>O371*H371</f>
        <v>0</v>
      </c>
      <c r="Q371" s="218">
        <v>0</v>
      </c>
      <c r="R371" s="218">
        <f>Q371*H371</f>
        <v>0</v>
      </c>
      <c r="S371" s="218">
        <v>0</v>
      </c>
      <c r="T371" s="219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0" t="s">
        <v>286</v>
      </c>
      <c r="AT371" s="220" t="s">
        <v>192</v>
      </c>
      <c r="AU371" s="220" t="s">
        <v>84</v>
      </c>
      <c r="AY371" s="20" t="s">
        <v>190</v>
      </c>
      <c r="BE371" s="221">
        <f>IF(N371="základní",J371,0)</f>
        <v>0</v>
      </c>
      <c r="BF371" s="221">
        <f>IF(N371="snížená",J371,0)</f>
        <v>0</v>
      </c>
      <c r="BG371" s="221">
        <f>IF(N371="zákl. přenesená",J371,0)</f>
        <v>0</v>
      </c>
      <c r="BH371" s="221">
        <f>IF(N371="sníž. přenesená",J371,0)</f>
        <v>0</v>
      </c>
      <c r="BI371" s="221">
        <f>IF(N371="nulová",J371,0)</f>
        <v>0</v>
      </c>
      <c r="BJ371" s="20" t="s">
        <v>82</v>
      </c>
      <c r="BK371" s="221">
        <f>ROUND(I371*H371,2)</f>
        <v>0</v>
      </c>
      <c r="BL371" s="20" t="s">
        <v>286</v>
      </c>
      <c r="BM371" s="220" t="s">
        <v>591</v>
      </c>
    </row>
    <row r="372" s="2" customFormat="1">
      <c r="A372" s="41"/>
      <c r="B372" s="42"/>
      <c r="C372" s="43"/>
      <c r="D372" s="222" t="s">
        <v>199</v>
      </c>
      <c r="E372" s="43"/>
      <c r="F372" s="223" t="s">
        <v>592</v>
      </c>
      <c r="G372" s="43"/>
      <c r="H372" s="43"/>
      <c r="I372" s="224"/>
      <c r="J372" s="43"/>
      <c r="K372" s="43"/>
      <c r="L372" s="47"/>
      <c r="M372" s="225"/>
      <c r="N372" s="226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199</v>
      </c>
      <c r="AU372" s="20" t="s">
        <v>84</v>
      </c>
    </row>
    <row r="373" s="13" customFormat="1">
      <c r="A373" s="13"/>
      <c r="B373" s="227"/>
      <c r="C373" s="228"/>
      <c r="D373" s="229" t="s">
        <v>201</v>
      </c>
      <c r="E373" s="230" t="s">
        <v>28</v>
      </c>
      <c r="F373" s="231" t="s">
        <v>202</v>
      </c>
      <c r="G373" s="228"/>
      <c r="H373" s="230" t="s">
        <v>28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201</v>
      </c>
      <c r="AU373" s="237" t="s">
        <v>84</v>
      </c>
      <c r="AV373" s="13" t="s">
        <v>82</v>
      </c>
      <c r="AW373" s="13" t="s">
        <v>35</v>
      </c>
      <c r="AX373" s="13" t="s">
        <v>74</v>
      </c>
      <c r="AY373" s="237" t="s">
        <v>190</v>
      </c>
    </row>
    <row r="374" s="14" customFormat="1">
      <c r="A374" s="14"/>
      <c r="B374" s="238"/>
      <c r="C374" s="239"/>
      <c r="D374" s="229" t="s">
        <v>201</v>
      </c>
      <c r="E374" s="240" t="s">
        <v>28</v>
      </c>
      <c r="F374" s="241" t="s">
        <v>593</v>
      </c>
      <c r="G374" s="239"/>
      <c r="H374" s="242">
        <v>2.8500000000000001</v>
      </c>
      <c r="I374" s="243"/>
      <c r="J374" s="239"/>
      <c r="K374" s="239"/>
      <c r="L374" s="244"/>
      <c r="M374" s="245"/>
      <c r="N374" s="246"/>
      <c r="O374" s="246"/>
      <c r="P374" s="246"/>
      <c r="Q374" s="246"/>
      <c r="R374" s="246"/>
      <c r="S374" s="246"/>
      <c r="T374" s="24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8" t="s">
        <v>201</v>
      </c>
      <c r="AU374" s="248" t="s">
        <v>84</v>
      </c>
      <c r="AV374" s="14" t="s">
        <v>84</v>
      </c>
      <c r="AW374" s="14" t="s">
        <v>35</v>
      </c>
      <c r="AX374" s="14" t="s">
        <v>74</v>
      </c>
      <c r="AY374" s="248" t="s">
        <v>190</v>
      </c>
    </row>
    <row r="375" s="14" customFormat="1">
      <c r="A375" s="14"/>
      <c r="B375" s="238"/>
      <c r="C375" s="239"/>
      <c r="D375" s="229" t="s">
        <v>201</v>
      </c>
      <c r="E375" s="240" t="s">
        <v>28</v>
      </c>
      <c r="F375" s="241" t="s">
        <v>594</v>
      </c>
      <c r="G375" s="239"/>
      <c r="H375" s="242">
        <v>3.23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8" t="s">
        <v>201</v>
      </c>
      <c r="AU375" s="248" t="s">
        <v>84</v>
      </c>
      <c r="AV375" s="14" t="s">
        <v>84</v>
      </c>
      <c r="AW375" s="14" t="s">
        <v>35</v>
      </c>
      <c r="AX375" s="14" t="s">
        <v>74</v>
      </c>
      <c r="AY375" s="248" t="s">
        <v>190</v>
      </c>
    </row>
    <row r="376" s="15" customFormat="1">
      <c r="A376" s="15"/>
      <c r="B376" s="249"/>
      <c r="C376" s="250"/>
      <c r="D376" s="229" t="s">
        <v>201</v>
      </c>
      <c r="E376" s="251" t="s">
        <v>130</v>
      </c>
      <c r="F376" s="252" t="s">
        <v>245</v>
      </c>
      <c r="G376" s="250"/>
      <c r="H376" s="253">
        <v>6.0800000000000001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9" t="s">
        <v>201</v>
      </c>
      <c r="AU376" s="259" t="s">
        <v>84</v>
      </c>
      <c r="AV376" s="15" t="s">
        <v>197</v>
      </c>
      <c r="AW376" s="15" t="s">
        <v>35</v>
      </c>
      <c r="AX376" s="15" t="s">
        <v>82</v>
      </c>
      <c r="AY376" s="259" t="s">
        <v>190</v>
      </c>
    </row>
    <row r="377" s="2" customFormat="1" ht="24.15" customHeight="1">
      <c r="A377" s="41"/>
      <c r="B377" s="42"/>
      <c r="C377" s="260" t="s">
        <v>595</v>
      </c>
      <c r="D377" s="260" t="s">
        <v>261</v>
      </c>
      <c r="E377" s="261" t="s">
        <v>596</v>
      </c>
      <c r="F377" s="262" t="s">
        <v>597</v>
      </c>
      <c r="G377" s="263" t="s">
        <v>249</v>
      </c>
      <c r="H377" s="264">
        <v>6.6879999999999997</v>
      </c>
      <c r="I377" s="265"/>
      <c r="J377" s="266">
        <f>ROUND(I377*H377,2)</f>
        <v>0</v>
      </c>
      <c r="K377" s="262" t="s">
        <v>196</v>
      </c>
      <c r="L377" s="267"/>
      <c r="M377" s="268" t="s">
        <v>28</v>
      </c>
      <c r="N377" s="269" t="s">
        <v>45</v>
      </c>
      <c r="O377" s="87"/>
      <c r="P377" s="218">
        <f>O377*H377</f>
        <v>0</v>
      </c>
      <c r="Q377" s="218">
        <v>0.00029999999999999997</v>
      </c>
      <c r="R377" s="218">
        <f>Q377*H377</f>
        <v>0.0020063999999999998</v>
      </c>
      <c r="S377" s="218">
        <v>0</v>
      </c>
      <c r="T377" s="219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0" t="s">
        <v>381</v>
      </c>
      <c r="AT377" s="220" t="s">
        <v>261</v>
      </c>
      <c r="AU377" s="220" t="s">
        <v>84</v>
      </c>
      <c r="AY377" s="20" t="s">
        <v>190</v>
      </c>
      <c r="BE377" s="221">
        <f>IF(N377="základní",J377,0)</f>
        <v>0</v>
      </c>
      <c r="BF377" s="221">
        <f>IF(N377="snížená",J377,0)</f>
        <v>0</v>
      </c>
      <c r="BG377" s="221">
        <f>IF(N377="zákl. přenesená",J377,0)</f>
        <v>0</v>
      </c>
      <c r="BH377" s="221">
        <f>IF(N377="sníž. přenesená",J377,0)</f>
        <v>0</v>
      </c>
      <c r="BI377" s="221">
        <f>IF(N377="nulová",J377,0)</f>
        <v>0</v>
      </c>
      <c r="BJ377" s="20" t="s">
        <v>82</v>
      </c>
      <c r="BK377" s="221">
        <f>ROUND(I377*H377,2)</f>
        <v>0</v>
      </c>
      <c r="BL377" s="20" t="s">
        <v>286</v>
      </c>
      <c r="BM377" s="220" t="s">
        <v>598</v>
      </c>
    </row>
    <row r="378" s="14" customFormat="1">
      <c r="A378" s="14"/>
      <c r="B378" s="238"/>
      <c r="C378" s="239"/>
      <c r="D378" s="229" t="s">
        <v>201</v>
      </c>
      <c r="E378" s="240" t="s">
        <v>28</v>
      </c>
      <c r="F378" s="241" t="s">
        <v>599</v>
      </c>
      <c r="G378" s="239"/>
      <c r="H378" s="242">
        <v>6.6879999999999997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201</v>
      </c>
      <c r="AU378" s="248" t="s">
        <v>84</v>
      </c>
      <c r="AV378" s="14" t="s">
        <v>84</v>
      </c>
      <c r="AW378" s="14" t="s">
        <v>35</v>
      </c>
      <c r="AX378" s="14" t="s">
        <v>82</v>
      </c>
      <c r="AY378" s="248" t="s">
        <v>190</v>
      </c>
    </row>
    <row r="379" s="2" customFormat="1" ht="37.8" customHeight="1">
      <c r="A379" s="41"/>
      <c r="B379" s="42"/>
      <c r="C379" s="209" t="s">
        <v>600</v>
      </c>
      <c r="D379" s="209" t="s">
        <v>192</v>
      </c>
      <c r="E379" s="210" t="s">
        <v>601</v>
      </c>
      <c r="F379" s="211" t="s">
        <v>602</v>
      </c>
      <c r="G379" s="212" t="s">
        <v>195</v>
      </c>
      <c r="H379" s="213">
        <v>2.5299999999999998</v>
      </c>
      <c r="I379" s="214"/>
      <c r="J379" s="215">
        <f>ROUND(I379*H379,2)</f>
        <v>0</v>
      </c>
      <c r="K379" s="211" t="s">
        <v>196</v>
      </c>
      <c r="L379" s="47"/>
      <c r="M379" s="216" t="s">
        <v>28</v>
      </c>
      <c r="N379" s="217" t="s">
        <v>45</v>
      </c>
      <c r="O379" s="87"/>
      <c r="P379" s="218">
        <f>O379*H379</f>
        <v>0</v>
      </c>
      <c r="Q379" s="218">
        <v>0</v>
      </c>
      <c r="R379" s="218">
        <f>Q379*H379</f>
        <v>0</v>
      </c>
      <c r="S379" s="218">
        <v>0</v>
      </c>
      <c r="T379" s="219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0" t="s">
        <v>286</v>
      </c>
      <c r="AT379" s="220" t="s">
        <v>192</v>
      </c>
      <c r="AU379" s="220" t="s">
        <v>84</v>
      </c>
      <c r="AY379" s="20" t="s">
        <v>190</v>
      </c>
      <c r="BE379" s="221">
        <f>IF(N379="základní",J379,0)</f>
        <v>0</v>
      </c>
      <c r="BF379" s="221">
        <f>IF(N379="snížená",J379,0)</f>
        <v>0</v>
      </c>
      <c r="BG379" s="221">
        <f>IF(N379="zákl. přenesená",J379,0)</f>
        <v>0</v>
      </c>
      <c r="BH379" s="221">
        <f>IF(N379="sníž. přenesená",J379,0)</f>
        <v>0</v>
      </c>
      <c r="BI379" s="221">
        <f>IF(N379="nulová",J379,0)</f>
        <v>0</v>
      </c>
      <c r="BJ379" s="20" t="s">
        <v>82</v>
      </c>
      <c r="BK379" s="221">
        <f>ROUND(I379*H379,2)</f>
        <v>0</v>
      </c>
      <c r="BL379" s="20" t="s">
        <v>286</v>
      </c>
      <c r="BM379" s="220" t="s">
        <v>603</v>
      </c>
    </row>
    <row r="380" s="2" customFormat="1">
      <c r="A380" s="41"/>
      <c r="B380" s="42"/>
      <c r="C380" s="43"/>
      <c r="D380" s="222" t="s">
        <v>199</v>
      </c>
      <c r="E380" s="43"/>
      <c r="F380" s="223" t="s">
        <v>604</v>
      </c>
      <c r="G380" s="43"/>
      <c r="H380" s="43"/>
      <c r="I380" s="224"/>
      <c r="J380" s="43"/>
      <c r="K380" s="43"/>
      <c r="L380" s="47"/>
      <c r="M380" s="225"/>
      <c r="N380" s="226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199</v>
      </c>
      <c r="AU380" s="20" t="s">
        <v>84</v>
      </c>
    </row>
    <row r="381" s="14" customFormat="1">
      <c r="A381" s="14"/>
      <c r="B381" s="238"/>
      <c r="C381" s="239"/>
      <c r="D381" s="229" t="s">
        <v>201</v>
      </c>
      <c r="E381" s="240" t="s">
        <v>28</v>
      </c>
      <c r="F381" s="241" t="s">
        <v>128</v>
      </c>
      <c r="G381" s="239"/>
      <c r="H381" s="242">
        <v>1.9219999999999999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201</v>
      </c>
      <c r="AU381" s="248" t="s">
        <v>84</v>
      </c>
      <c r="AV381" s="14" t="s">
        <v>84</v>
      </c>
      <c r="AW381" s="14" t="s">
        <v>35</v>
      </c>
      <c r="AX381" s="14" t="s">
        <v>74</v>
      </c>
      <c r="AY381" s="248" t="s">
        <v>190</v>
      </c>
    </row>
    <row r="382" s="14" customFormat="1">
      <c r="A382" s="14"/>
      <c r="B382" s="238"/>
      <c r="C382" s="239"/>
      <c r="D382" s="229" t="s">
        <v>201</v>
      </c>
      <c r="E382" s="240" t="s">
        <v>28</v>
      </c>
      <c r="F382" s="241" t="s">
        <v>605</v>
      </c>
      <c r="G382" s="239"/>
      <c r="H382" s="242">
        <v>0.60799999999999998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8" t="s">
        <v>201</v>
      </c>
      <c r="AU382" s="248" t="s">
        <v>84</v>
      </c>
      <c r="AV382" s="14" t="s">
        <v>84</v>
      </c>
      <c r="AW382" s="14" t="s">
        <v>35</v>
      </c>
      <c r="AX382" s="14" t="s">
        <v>74</v>
      </c>
      <c r="AY382" s="248" t="s">
        <v>190</v>
      </c>
    </row>
    <row r="383" s="15" customFormat="1">
      <c r="A383" s="15"/>
      <c r="B383" s="249"/>
      <c r="C383" s="250"/>
      <c r="D383" s="229" t="s">
        <v>201</v>
      </c>
      <c r="E383" s="251" t="s">
        <v>132</v>
      </c>
      <c r="F383" s="252" t="s">
        <v>245</v>
      </c>
      <c r="G383" s="250"/>
      <c r="H383" s="253">
        <v>2.5299999999999998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9" t="s">
        <v>201</v>
      </c>
      <c r="AU383" s="259" t="s">
        <v>84</v>
      </c>
      <c r="AV383" s="15" t="s">
        <v>197</v>
      </c>
      <c r="AW383" s="15" t="s">
        <v>35</v>
      </c>
      <c r="AX383" s="15" t="s">
        <v>82</v>
      </c>
      <c r="AY383" s="259" t="s">
        <v>190</v>
      </c>
    </row>
    <row r="384" s="2" customFormat="1" ht="16.5" customHeight="1">
      <c r="A384" s="41"/>
      <c r="B384" s="42"/>
      <c r="C384" s="260" t="s">
        <v>606</v>
      </c>
      <c r="D384" s="260" t="s">
        <v>261</v>
      </c>
      <c r="E384" s="261" t="s">
        <v>607</v>
      </c>
      <c r="F384" s="262" t="s">
        <v>608</v>
      </c>
      <c r="G384" s="263" t="s">
        <v>195</v>
      </c>
      <c r="H384" s="264">
        <v>3.036</v>
      </c>
      <c r="I384" s="265"/>
      <c r="J384" s="266">
        <f>ROUND(I384*H384,2)</f>
        <v>0</v>
      </c>
      <c r="K384" s="262" t="s">
        <v>196</v>
      </c>
      <c r="L384" s="267"/>
      <c r="M384" s="268" t="s">
        <v>28</v>
      </c>
      <c r="N384" s="269" t="s">
        <v>45</v>
      </c>
      <c r="O384" s="87"/>
      <c r="P384" s="218">
        <f>O384*H384</f>
        <v>0</v>
      </c>
      <c r="Q384" s="218">
        <v>0.00040000000000000002</v>
      </c>
      <c r="R384" s="218">
        <f>Q384*H384</f>
        <v>0.0012144</v>
      </c>
      <c r="S384" s="218">
        <v>0</v>
      </c>
      <c r="T384" s="219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0" t="s">
        <v>381</v>
      </c>
      <c r="AT384" s="220" t="s">
        <v>261</v>
      </c>
      <c r="AU384" s="220" t="s">
        <v>84</v>
      </c>
      <c r="AY384" s="20" t="s">
        <v>190</v>
      </c>
      <c r="BE384" s="221">
        <f>IF(N384="základní",J384,0)</f>
        <v>0</v>
      </c>
      <c r="BF384" s="221">
        <f>IF(N384="snížená",J384,0)</f>
        <v>0</v>
      </c>
      <c r="BG384" s="221">
        <f>IF(N384="zákl. přenesená",J384,0)</f>
        <v>0</v>
      </c>
      <c r="BH384" s="221">
        <f>IF(N384="sníž. přenesená",J384,0)</f>
        <v>0</v>
      </c>
      <c r="BI384" s="221">
        <f>IF(N384="nulová",J384,0)</f>
        <v>0</v>
      </c>
      <c r="BJ384" s="20" t="s">
        <v>82</v>
      </c>
      <c r="BK384" s="221">
        <f>ROUND(I384*H384,2)</f>
        <v>0</v>
      </c>
      <c r="BL384" s="20" t="s">
        <v>286</v>
      </c>
      <c r="BM384" s="220" t="s">
        <v>609</v>
      </c>
    </row>
    <row r="385" s="14" customFormat="1">
      <c r="A385" s="14"/>
      <c r="B385" s="238"/>
      <c r="C385" s="239"/>
      <c r="D385" s="229" t="s">
        <v>201</v>
      </c>
      <c r="E385" s="240" t="s">
        <v>28</v>
      </c>
      <c r="F385" s="241" t="s">
        <v>610</v>
      </c>
      <c r="G385" s="239"/>
      <c r="H385" s="242">
        <v>3.036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8" t="s">
        <v>201</v>
      </c>
      <c r="AU385" s="248" t="s">
        <v>84</v>
      </c>
      <c r="AV385" s="14" t="s">
        <v>84</v>
      </c>
      <c r="AW385" s="14" t="s">
        <v>35</v>
      </c>
      <c r="AX385" s="14" t="s">
        <v>82</v>
      </c>
      <c r="AY385" s="248" t="s">
        <v>190</v>
      </c>
    </row>
    <row r="386" s="2" customFormat="1" ht="49.05" customHeight="1">
      <c r="A386" s="41"/>
      <c r="B386" s="42"/>
      <c r="C386" s="209" t="s">
        <v>611</v>
      </c>
      <c r="D386" s="209" t="s">
        <v>192</v>
      </c>
      <c r="E386" s="210" t="s">
        <v>612</v>
      </c>
      <c r="F386" s="211" t="s">
        <v>613</v>
      </c>
      <c r="G386" s="212" t="s">
        <v>228</v>
      </c>
      <c r="H386" s="213">
        <v>0.0050000000000000001</v>
      </c>
      <c r="I386" s="214"/>
      <c r="J386" s="215">
        <f>ROUND(I386*H386,2)</f>
        <v>0</v>
      </c>
      <c r="K386" s="211" t="s">
        <v>196</v>
      </c>
      <c r="L386" s="47"/>
      <c r="M386" s="216" t="s">
        <v>28</v>
      </c>
      <c r="N386" s="217" t="s">
        <v>45</v>
      </c>
      <c r="O386" s="87"/>
      <c r="P386" s="218">
        <f>O386*H386</f>
        <v>0</v>
      </c>
      <c r="Q386" s="218">
        <v>0</v>
      </c>
      <c r="R386" s="218">
        <f>Q386*H386</f>
        <v>0</v>
      </c>
      <c r="S386" s="218">
        <v>0</v>
      </c>
      <c r="T386" s="219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0" t="s">
        <v>286</v>
      </c>
      <c r="AT386" s="220" t="s">
        <v>192</v>
      </c>
      <c r="AU386" s="220" t="s">
        <v>84</v>
      </c>
      <c r="AY386" s="20" t="s">
        <v>190</v>
      </c>
      <c r="BE386" s="221">
        <f>IF(N386="základní",J386,0)</f>
        <v>0</v>
      </c>
      <c r="BF386" s="221">
        <f>IF(N386="snížená",J386,0)</f>
        <v>0</v>
      </c>
      <c r="BG386" s="221">
        <f>IF(N386="zákl. přenesená",J386,0)</f>
        <v>0</v>
      </c>
      <c r="BH386" s="221">
        <f>IF(N386="sníž. přenesená",J386,0)</f>
        <v>0</v>
      </c>
      <c r="BI386" s="221">
        <f>IF(N386="nulová",J386,0)</f>
        <v>0</v>
      </c>
      <c r="BJ386" s="20" t="s">
        <v>82</v>
      </c>
      <c r="BK386" s="221">
        <f>ROUND(I386*H386,2)</f>
        <v>0</v>
      </c>
      <c r="BL386" s="20" t="s">
        <v>286</v>
      </c>
      <c r="BM386" s="220" t="s">
        <v>614</v>
      </c>
    </row>
    <row r="387" s="2" customFormat="1">
      <c r="A387" s="41"/>
      <c r="B387" s="42"/>
      <c r="C387" s="43"/>
      <c r="D387" s="222" t="s">
        <v>199</v>
      </c>
      <c r="E387" s="43"/>
      <c r="F387" s="223" t="s">
        <v>615</v>
      </c>
      <c r="G387" s="43"/>
      <c r="H387" s="43"/>
      <c r="I387" s="224"/>
      <c r="J387" s="43"/>
      <c r="K387" s="43"/>
      <c r="L387" s="47"/>
      <c r="M387" s="225"/>
      <c r="N387" s="226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199</v>
      </c>
      <c r="AU387" s="20" t="s">
        <v>84</v>
      </c>
    </row>
    <row r="388" s="12" customFormat="1" ht="22.8" customHeight="1">
      <c r="A388" s="12"/>
      <c r="B388" s="193"/>
      <c r="C388" s="194"/>
      <c r="D388" s="195" t="s">
        <v>73</v>
      </c>
      <c r="E388" s="207" t="s">
        <v>616</v>
      </c>
      <c r="F388" s="207" t="s">
        <v>617</v>
      </c>
      <c r="G388" s="194"/>
      <c r="H388" s="194"/>
      <c r="I388" s="197"/>
      <c r="J388" s="208">
        <f>BK388</f>
        <v>0</v>
      </c>
      <c r="K388" s="194"/>
      <c r="L388" s="199"/>
      <c r="M388" s="200"/>
      <c r="N388" s="201"/>
      <c r="O388" s="201"/>
      <c r="P388" s="202">
        <f>SUM(P389:P423)</f>
        <v>0</v>
      </c>
      <c r="Q388" s="201"/>
      <c r="R388" s="202">
        <f>SUM(R389:R423)</f>
        <v>0.055969999999999999</v>
      </c>
      <c r="S388" s="201"/>
      <c r="T388" s="203">
        <f>SUM(T389:T423)</f>
        <v>0.072000000000000008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4" t="s">
        <v>84</v>
      </c>
      <c r="AT388" s="205" t="s">
        <v>73</v>
      </c>
      <c r="AU388" s="205" t="s">
        <v>82</v>
      </c>
      <c r="AY388" s="204" t="s">
        <v>190</v>
      </c>
      <c r="BK388" s="206">
        <f>SUM(BK389:BK423)</f>
        <v>0</v>
      </c>
    </row>
    <row r="389" s="2" customFormat="1" ht="37.8" customHeight="1">
      <c r="A389" s="41"/>
      <c r="B389" s="42"/>
      <c r="C389" s="209" t="s">
        <v>618</v>
      </c>
      <c r="D389" s="209" t="s">
        <v>192</v>
      </c>
      <c r="E389" s="210" t="s">
        <v>619</v>
      </c>
      <c r="F389" s="211" t="s">
        <v>620</v>
      </c>
      <c r="G389" s="212" t="s">
        <v>257</v>
      </c>
      <c r="H389" s="213">
        <v>3</v>
      </c>
      <c r="I389" s="214"/>
      <c r="J389" s="215">
        <f>ROUND(I389*H389,2)</f>
        <v>0</v>
      </c>
      <c r="K389" s="211" t="s">
        <v>196</v>
      </c>
      <c r="L389" s="47"/>
      <c r="M389" s="216" t="s">
        <v>28</v>
      </c>
      <c r="N389" s="217" t="s">
        <v>45</v>
      </c>
      <c r="O389" s="87"/>
      <c r="P389" s="218">
        <f>O389*H389</f>
        <v>0</v>
      </c>
      <c r="Q389" s="218">
        <v>0</v>
      </c>
      <c r="R389" s="218">
        <f>Q389*H389</f>
        <v>0</v>
      </c>
      <c r="S389" s="218">
        <v>0</v>
      </c>
      <c r="T389" s="219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0" t="s">
        <v>286</v>
      </c>
      <c r="AT389" s="220" t="s">
        <v>192</v>
      </c>
      <c r="AU389" s="220" t="s">
        <v>84</v>
      </c>
      <c r="AY389" s="20" t="s">
        <v>190</v>
      </c>
      <c r="BE389" s="221">
        <f>IF(N389="základní",J389,0)</f>
        <v>0</v>
      </c>
      <c r="BF389" s="221">
        <f>IF(N389="snížená",J389,0)</f>
        <v>0</v>
      </c>
      <c r="BG389" s="221">
        <f>IF(N389="zákl. přenesená",J389,0)</f>
        <v>0</v>
      </c>
      <c r="BH389" s="221">
        <f>IF(N389="sníž. přenesená",J389,0)</f>
        <v>0</v>
      </c>
      <c r="BI389" s="221">
        <f>IF(N389="nulová",J389,0)</f>
        <v>0</v>
      </c>
      <c r="BJ389" s="20" t="s">
        <v>82</v>
      </c>
      <c r="BK389" s="221">
        <f>ROUND(I389*H389,2)</f>
        <v>0</v>
      </c>
      <c r="BL389" s="20" t="s">
        <v>286</v>
      </c>
      <c r="BM389" s="220" t="s">
        <v>621</v>
      </c>
    </row>
    <row r="390" s="2" customFormat="1">
      <c r="A390" s="41"/>
      <c r="B390" s="42"/>
      <c r="C390" s="43"/>
      <c r="D390" s="222" t="s">
        <v>199</v>
      </c>
      <c r="E390" s="43"/>
      <c r="F390" s="223" t="s">
        <v>622</v>
      </c>
      <c r="G390" s="43"/>
      <c r="H390" s="43"/>
      <c r="I390" s="224"/>
      <c r="J390" s="43"/>
      <c r="K390" s="43"/>
      <c r="L390" s="47"/>
      <c r="M390" s="225"/>
      <c r="N390" s="226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199</v>
      </c>
      <c r="AU390" s="20" t="s">
        <v>84</v>
      </c>
    </row>
    <row r="391" s="13" customFormat="1">
      <c r="A391" s="13"/>
      <c r="B391" s="227"/>
      <c r="C391" s="228"/>
      <c r="D391" s="229" t="s">
        <v>201</v>
      </c>
      <c r="E391" s="230" t="s">
        <v>28</v>
      </c>
      <c r="F391" s="231" t="s">
        <v>386</v>
      </c>
      <c r="G391" s="228"/>
      <c r="H391" s="230" t="s">
        <v>28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201</v>
      </c>
      <c r="AU391" s="237" t="s">
        <v>84</v>
      </c>
      <c r="AV391" s="13" t="s">
        <v>82</v>
      </c>
      <c r="AW391" s="13" t="s">
        <v>35</v>
      </c>
      <c r="AX391" s="13" t="s">
        <v>74</v>
      </c>
      <c r="AY391" s="237" t="s">
        <v>190</v>
      </c>
    </row>
    <row r="392" s="14" customFormat="1">
      <c r="A392" s="14"/>
      <c r="B392" s="238"/>
      <c r="C392" s="239"/>
      <c r="D392" s="229" t="s">
        <v>201</v>
      </c>
      <c r="E392" s="240" t="s">
        <v>28</v>
      </c>
      <c r="F392" s="241" t="s">
        <v>141</v>
      </c>
      <c r="G392" s="239"/>
      <c r="H392" s="242">
        <v>3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8" t="s">
        <v>201</v>
      </c>
      <c r="AU392" s="248" t="s">
        <v>84</v>
      </c>
      <c r="AV392" s="14" t="s">
        <v>84</v>
      </c>
      <c r="AW392" s="14" t="s">
        <v>35</v>
      </c>
      <c r="AX392" s="14" t="s">
        <v>74</v>
      </c>
      <c r="AY392" s="248" t="s">
        <v>190</v>
      </c>
    </row>
    <row r="393" s="15" customFormat="1">
      <c r="A393" s="15"/>
      <c r="B393" s="249"/>
      <c r="C393" s="250"/>
      <c r="D393" s="229" t="s">
        <v>201</v>
      </c>
      <c r="E393" s="251" t="s">
        <v>140</v>
      </c>
      <c r="F393" s="252" t="s">
        <v>245</v>
      </c>
      <c r="G393" s="250"/>
      <c r="H393" s="253">
        <v>3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9" t="s">
        <v>201</v>
      </c>
      <c r="AU393" s="259" t="s">
        <v>84</v>
      </c>
      <c r="AV393" s="15" t="s">
        <v>197</v>
      </c>
      <c r="AW393" s="15" t="s">
        <v>35</v>
      </c>
      <c r="AX393" s="15" t="s">
        <v>82</v>
      </c>
      <c r="AY393" s="259" t="s">
        <v>190</v>
      </c>
    </row>
    <row r="394" s="2" customFormat="1" ht="24.15" customHeight="1">
      <c r="A394" s="41"/>
      <c r="B394" s="42"/>
      <c r="C394" s="260" t="s">
        <v>623</v>
      </c>
      <c r="D394" s="260" t="s">
        <v>261</v>
      </c>
      <c r="E394" s="261" t="s">
        <v>624</v>
      </c>
      <c r="F394" s="262" t="s">
        <v>625</v>
      </c>
      <c r="G394" s="263" t="s">
        <v>257</v>
      </c>
      <c r="H394" s="264">
        <v>3</v>
      </c>
      <c r="I394" s="265"/>
      <c r="J394" s="266">
        <f>ROUND(I394*H394,2)</f>
        <v>0</v>
      </c>
      <c r="K394" s="262" t="s">
        <v>196</v>
      </c>
      <c r="L394" s="267"/>
      <c r="M394" s="268" t="s">
        <v>28</v>
      </c>
      <c r="N394" s="269" t="s">
        <v>45</v>
      </c>
      <c r="O394" s="87"/>
      <c r="P394" s="218">
        <f>O394*H394</f>
        <v>0</v>
      </c>
      <c r="Q394" s="218">
        <v>0.016</v>
      </c>
      <c r="R394" s="218">
        <f>Q394*H394</f>
        <v>0.048000000000000001</v>
      </c>
      <c r="S394" s="218">
        <v>0</v>
      </c>
      <c r="T394" s="219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0" t="s">
        <v>381</v>
      </c>
      <c r="AT394" s="220" t="s">
        <v>261</v>
      </c>
      <c r="AU394" s="220" t="s">
        <v>84</v>
      </c>
      <c r="AY394" s="20" t="s">
        <v>190</v>
      </c>
      <c r="BE394" s="221">
        <f>IF(N394="základní",J394,0)</f>
        <v>0</v>
      </c>
      <c r="BF394" s="221">
        <f>IF(N394="snížená",J394,0)</f>
        <v>0</v>
      </c>
      <c r="BG394" s="221">
        <f>IF(N394="zákl. přenesená",J394,0)</f>
        <v>0</v>
      </c>
      <c r="BH394" s="221">
        <f>IF(N394="sníž. přenesená",J394,0)</f>
        <v>0</v>
      </c>
      <c r="BI394" s="221">
        <f>IF(N394="nulová",J394,0)</f>
        <v>0</v>
      </c>
      <c r="BJ394" s="20" t="s">
        <v>82</v>
      </c>
      <c r="BK394" s="221">
        <f>ROUND(I394*H394,2)</f>
        <v>0</v>
      </c>
      <c r="BL394" s="20" t="s">
        <v>286</v>
      </c>
      <c r="BM394" s="220" t="s">
        <v>626</v>
      </c>
    </row>
    <row r="395" s="13" customFormat="1">
      <c r="A395" s="13"/>
      <c r="B395" s="227"/>
      <c r="C395" s="228"/>
      <c r="D395" s="229" t="s">
        <v>201</v>
      </c>
      <c r="E395" s="230" t="s">
        <v>28</v>
      </c>
      <c r="F395" s="231" t="s">
        <v>386</v>
      </c>
      <c r="G395" s="228"/>
      <c r="H395" s="230" t="s">
        <v>28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201</v>
      </c>
      <c r="AU395" s="237" t="s">
        <v>84</v>
      </c>
      <c r="AV395" s="13" t="s">
        <v>82</v>
      </c>
      <c r="AW395" s="13" t="s">
        <v>35</v>
      </c>
      <c r="AX395" s="13" t="s">
        <v>74</v>
      </c>
      <c r="AY395" s="237" t="s">
        <v>190</v>
      </c>
    </row>
    <row r="396" s="14" customFormat="1">
      <c r="A396" s="14"/>
      <c r="B396" s="238"/>
      <c r="C396" s="239"/>
      <c r="D396" s="229" t="s">
        <v>201</v>
      </c>
      <c r="E396" s="240" t="s">
        <v>28</v>
      </c>
      <c r="F396" s="241" t="s">
        <v>141</v>
      </c>
      <c r="G396" s="239"/>
      <c r="H396" s="242">
        <v>3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8" t="s">
        <v>201</v>
      </c>
      <c r="AU396" s="248" t="s">
        <v>84</v>
      </c>
      <c r="AV396" s="14" t="s">
        <v>84</v>
      </c>
      <c r="AW396" s="14" t="s">
        <v>35</v>
      </c>
      <c r="AX396" s="14" t="s">
        <v>82</v>
      </c>
      <c r="AY396" s="248" t="s">
        <v>190</v>
      </c>
    </row>
    <row r="397" s="2" customFormat="1" ht="24.15" customHeight="1">
      <c r="A397" s="41"/>
      <c r="B397" s="42"/>
      <c r="C397" s="209" t="s">
        <v>627</v>
      </c>
      <c r="D397" s="209" t="s">
        <v>192</v>
      </c>
      <c r="E397" s="210" t="s">
        <v>628</v>
      </c>
      <c r="F397" s="211" t="s">
        <v>629</v>
      </c>
      <c r="G397" s="212" t="s">
        <v>257</v>
      </c>
      <c r="H397" s="213">
        <v>3</v>
      </c>
      <c r="I397" s="214"/>
      <c r="J397" s="215">
        <f>ROUND(I397*H397,2)</f>
        <v>0</v>
      </c>
      <c r="K397" s="211" t="s">
        <v>196</v>
      </c>
      <c r="L397" s="47"/>
      <c r="M397" s="216" t="s">
        <v>28</v>
      </c>
      <c r="N397" s="217" t="s">
        <v>45</v>
      </c>
      <c r="O397" s="87"/>
      <c r="P397" s="218">
        <f>O397*H397</f>
        <v>0</v>
      </c>
      <c r="Q397" s="218">
        <v>0</v>
      </c>
      <c r="R397" s="218">
        <f>Q397*H397</f>
        <v>0</v>
      </c>
      <c r="S397" s="218">
        <v>0</v>
      </c>
      <c r="T397" s="219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0" t="s">
        <v>286</v>
      </c>
      <c r="AT397" s="220" t="s">
        <v>192</v>
      </c>
      <c r="AU397" s="220" t="s">
        <v>84</v>
      </c>
      <c r="AY397" s="20" t="s">
        <v>190</v>
      </c>
      <c r="BE397" s="221">
        <f>IF(N397="základní",J397,0)</f>
        <v>0</v>
      </c>
      <c r="BF397" s="221">
        <f>IF(N397="snížená",J397,0)</f>
        <v>0</v>
      </c>
      <c r="BG397" s="221">
        <f>IF(N397="zákl. přenesená",J397,0)</f>
        <v>0</v>
      </c>
      <c r="BH397" s="221">
        <f>IF(N397="sníž. přenesená",J397,0)</f>
        <v>0</v>
      </c>
      <c r="BI397" s="221">
        <f>IF(N397="nulová",J397,0)</f>
        <v>0</v>
      </c>
      <c r="BJ397" s="20" t="s">
        <v>82</v>
      </c>
      <c r="BK397" s="221">
        <f>ROUND(I397*H397,2)</f>
        <v>0</v>
      </c>
      <c r="BL397" s="20" t="s">
        <v>286</v>
      </c>
      <c r="BM397" s="220" t="s">
        <v>630</v>
      </c>
    </row>
    <row r="398" s="2" customFormat="1">
      <c r="A398" s="41"/>
      <c r="B398" s="42"/>
      <c r="C398" s="43"/>
      <c r="D398" s="222" t="s">
        <v>199</v>
      </c>
      <c r="E398" s="43"/>
      <c r="F398" s="223" t="s">
        <v>631</v>
      </c>
      <c r="G398" s="43"/>
      <c r="H398" s="43"/>
      <c r="I398" s="224"/>
      <c r="J398" s="43"/>
      <c r="K398" s="43"/>
      <c r="L398" s="47"/>
      <c r="M398" s="225"/>
      <c r="N398" s="226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199</v>
      </c>
      <c r="AU398" s="20" t="s">
        <v>84</v>
      </c>
    </row>
    <row r="399" s="14" customFormat="1">
      <c r="A399" s="14"/>
      <c r="B399" s="238"/>
      <c r="C399" s="239"/>
      <c r="D399" s="229" t="s">
        <v>201</v>
      </c>
      <c r="E399" s="240" t="s">
        <v>28</v>
      </c>
      <c r="F399" s="241" t="s">
        <v>140</v>
      </c>
      <c r="G399" s="239"/>
      <c r="H399" s="242">
        <v>3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8" t="s">
        <v>201</v>
      </c>
      <c r="AU399" s="248" t="s">
        <v>84</v>
      </c>
      <c r="AV399" s="14" t="s">
        <v>84</v>
      </c>
      <c r="AW399" s="14" t="s">
        <v>35</v>
      </c>
      <c r="AX399" s="14" t="s">
        <v>82</v>
      </c>
      <c r="AY399" s="248" t="s">
        <v>190</v>
      </c>
    </row>
    <row r="400" s="2" customFormat="1" ht="24.15" customHeight="1">
      <c r="A400" s="41"/>
      <c r="B400" s="42"/>
      <c r="C400" s="260" t="s">
        <v>632</v>
      </c>
      <c r="D400" s="260" t="s">
        <v>261</v>
      </c>
      <c r="E400" s="261" t="s">
        <v>633</v>
      </c>
      <c r="F400" s="262" t="s">
        <v>634</v>
      </c>
      <c r="G400" s="263" t="s">
        <v>257</v>
      </c>
      <c r="H400" s="264">
        <v>3</v>
      </c>
      <c r="I400" s="265"/>
      <c r="J400" s="266">
        <f>ROUND(I400*H400,2)</f>
        <v>0</v>
      </c>
      <c r="K400" s="262" t="s">
        <v>28</v>
      </c>
      <c r="L400" s="267"/>
      <c r="M400" s="268" t="s">
        <v>28</v>
      </c>
      <c r="N400" s="269" t="s">
        <v>45</v>
      </c>
      <c r="O400" s="87"/>
      <c r="P400" s="218">
        <f>O400*H400</f>
        <v>0</v>
      </c>
      <c r="Q400" s="218">
        <v>0.0022000000000000001</v>
      </c>
      <c r="R400" s="218">
        <f>Q400*H400</f>
        <v>0.0066</v>
      </c>
      <c r="S400" s="218">
        <v>0</v>
      </c>
      <c r="T400" s="219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0" t="s">
        <v>381</v>
      </c>
      <c r="AT400" s="220" t="s">
        <v>261</v>
      </c>
      <c r="AU400" s="220" t="s">
        <v>84</v>
      </c>
      <c r="AY400" s="20" t="s">
        <v>190</v>
      </c>
      <c r="BE400" s="221">
        <f>IF(N400="základní",J400,0)</f>
        <v>0</v>
      </c>
      <c r="BF400" s="221">
        <f>IF(N400="snížená",J400,0)</f>
        <v>0</v>
      </c>
      <c r="BG400" s="221">
        <f>IF(N400="zákl. přenesená",J400,0)</f>
        <v>0</v>
      </c>
      <c r="BH400" s="221">
        <f>IF(N400="sníž. přenesená",J400,0)</f>
        <v>0</v>
      </c>
      <c r="BI400" s="221">
        <f>IF(N400="nulová",J400,0)</f>
        <v>0</v>
      </c>
      <c r="BJ400" s="20" t="s">
        <v>82</v>
      </c>
      <c r="BK400" s="221">
        <f>ROUND(I400*H400,2)</f>
        <v>0</v>
      </c>
      <c r="BL400" s="20" t="s">
        <v>286</v>
      </c>
      <c r="BM400" s="220" t="s">
        <v>635</v>
      </c>
    </row>
    <row r="401" s="14" customFormat="1">
      <c r="A401" s="14"/>
      <c r="B401" s="238"/>
      <c r="C401" s="239"/>
      <c r="D401" s="229" t="s">
        <v>201</v>
      </c>
      <c r="E401" s="240" t="s">
        <v>28</v>
      </c>
      <c r="F401" s="241" t="s">
        <v>140</v>
      </c>
      <c r="G401" s="239"/>
      <c r="H401" s="242">
        <v>3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8" t="s">
        <v>201</v>
      </c>
      <c r="AU401" s="248" t="s">
        <v>84</v>
      </c>
      <c r="AV401" s="14" t="s">
        <v>84</v>
      </c>
      <c r="AW401" s="14" t="s">
        <v>35</v>
      </c>
      <c r="AX401" s="14" t="s">
        <v>82</v>
      </c>
      <c r="AY401" s="248" t="s">
        <v>190</v>
      </c>
    </row>
    <row r="402" s="2" customFormat="1" ht="24.15" customHeight="1">
      <c r="A402" s="41"/>
      <c r="B402" s="42"/>
      <c r="C402" s="209" t="s">
        <v>636</v>
      </c>
      <c r="D402" s="209" t="s">
        <v>192</v>
      </c>
      <c r="E402" s="210" t="s">
        <v>637</v>
      </c>
      <c r="F402" s="211" t="s">
        <v>638</v>
      </c>
      <c r="G402" s="212" t="s">
        <v>257</v>
      </c>
      <c r="H402" s="213">
        <v>3</v>
      </c>
      <c r="I402" s="214"/>
      <c r="J402" s="215">
        <f>ROUND(I402*H402,2)</f>
        <v>0</v>
      </c>
      <c r="K402" s="211" t="s">
        <v>196</v>
      </c>
      <c r="L402" s="47"/>
      <c r="M402" s="216" t="s">
        <v>28</v>
      </c>
      <c r="N402" s="217" t="s">
        <v>45</v>
      </c>
      <c r="O402" s="87"/>
      <c r="P402" s="218">
        <f>O402*H402</f>
        <v>0</v>
      </c>
      <c r="Q402" s="218">
        <v>0</v>
      </c>
      <c r="R402" s="218">
        <f>Q402*H402</f>
        <v>0</v>
      </c>
      <c r="S402" s="218">
        <v>0</v>
      </c>
      <c r="T402" s="219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0" t="s">
        <v>286</v>
      </c>
      <c r="AT402" s="220" t="s">
        <v>192</v>
      </c>
      <c r="AU402" s="220" t="s">
        <v>84</v>
      </c>
      <c r="AY402" s="20" t="s">
        <v>190</v>
      </c>
      <c r="BE402" s="221">
        <f>IF(N402="základní",J402,0)</f>
        <v>0</v>
      </c>
      <c r="BF402" s="221">
        <f>IF(N402="snížená",J402,0)</f>
        <v>0</v>
      </c>
      <c r="BG402" s="221">
        <f>IF(N402="zákl. přenesená",J402,0)</f>
        <v>0</v>
      </c>
      <c r="BH402" s="221">
        <f>IF(N402="sníž. přenesená",J402,0)</f>
        <v>0</v>
      </c>
      <c r="BI402" s="221">
        <f>IF(N402="nulová",J402,0)</f>
        <v>0</v>
      </c>
      <c r="BJ402" s="20" t="s">
        <v>82</v>
      </c>
      <c r="BK402" s="221">
        <f>ROUND(I402*H402,2)</f>
        <v>0</v>
      </c>
      <c r="BL402" s="20" t="s">
        <v>286</v>
      </c>
      <c r="BM402" s="220" t="s">
        <v>639</v>
      </c>
    </row>
    <row r="403" s="2" customFormat="1">
      <c r="A403" s="41"/>
      <c r="B403" s="42"/>
      <c r="C403" s="43"/>
      <c r="D403" s="222" t="s">
        <v>199</v>
      </c>
      <c r="E403" s="43"/>
      <c r="F403" s="223" t="s">
        <v>640</v>
      </c>
      <c r="G403" s="43"/>
      <c r="H403" s="43"/>
      <c r="I403" s="224"/>
      <c r="J403" s="43"/>
      <c r="K403" s="43"/>
      <c r="L403" s="47"/>
      <c r="M403" s="225"/>
      <c r="N403" s="226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199</v>
      </c>
      <c r="AU403" s="20" t="s">
        <v>84</v>
      </c>
    </row>
    <row r="404" s="14" customFormat="1">
      <c r="A404" s="14"/>
      <c r="B404" s="238"/>
      <c r="C404" s="239"/>
      <c r="D404" s="229" t="s">
        <v>201</v>
      </c>
      <c r="E404" s="240" t="s">
        <v>28</v>
      </c>
      <c r="F404" s="241" t="s">
        <v>140</v>
      </c>
      <c r="G404" s="239"/>
      <c r="H404" s="242">
        <v>3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201</v>
      </c>
      <c r="AU404" s="248" t="s">
        <v>84</v>
      </c>
      <c r="AV404" s="14" t="s">
        <v>84</v>
      </c>
      <c r="AW404" s="14" t="s">
        <v>35</v>
      </c>
      <c r="AX404" s="14" t="s">
        <v>82</v>
      </c>
      <c r="AY404" s="248" t="s">
        <v>190</v>
      </c>
    </row>
    <row r="405" s="2" customFormat="1" ht="16.5" customHeight="1">
      <c r="A405" s="41"/>
      <c r="B405" s="42"/>
      <c r="C405" s="260" t="s">
        <v>641</v>
      </c>
      <c r="D405" s="260" t="s">
        <v>261</v>
      </c>
      <c r="E405" s="261" t="s">
        <v>642</v>
      </c>
      <c r="F405" s="262" t="s">
        <v>643</v>
      </c>
      <c r="G405" s="263" t="s">
        <v>257</v>
      </c>
      <c r="H405" s="264">
        <v>2</v>
      </c>
      <c r="I405" s="265"/>
      <c r="J405" s="266">
        <f>ROUND(I405*H405,2)</f>
        <v>0</v>
      </c>
      <c r="K405" s="262" t="s">
        <v>28</v>
      </c>
      <c r="L405" s="267"/>
      <c r="M405" s="268" t="s">
        <v>28</v>
      </c>
      <c r="N405" s="269" t="s">
        <v>45</v>
      </c>
      <c r="O405" s="87"/>
      <c r="P405" s="218">
        <f>O405*H405</f>
        <v>0</v>
      </c>
      <c r="Q405" s="218">
        <v>0.00014999999999999999</v>
      </c>
      <c r="R405" s="218">
        <f>Q405*H405</f>
        <v>0.00029999999999999997</v>
      </c>
      <c r="S405" s="218">
        <v>0</v>
      </c>
      <c r="T405" s="219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0" t="s">
        <v>381</v>
      </c>
      <c r="AT405" s="220" t="s">
        <v>261</v>
      </c>
      <c r="AU405" s="220" t="s">
        <v>84</v>
      </c>
      <c r="AY405" s="20" t="s">
        <v>190</v>
      </c>
      <c r="BE405" s="221">
        <f>IF(N405="základní",J405,0)</f>
        <v>0</v>
      </c>
      <c r="BF405" s="221">
        <f>IF(N405="snížená",J405,0)</f>
        <v>0</v>
      </c>
      <c r="BG405" s="221">
        <f>IF(N405="zákl. přenesená",J405,0)</f>
        <v>0</v>
      </c>
      <c r="BH405" s="221">
        <f>IF(N405="sníž. přenesená",J405,0)</f>
        <v>0</v>
      </c>
      <c r="BI405" s="221">
        <f>IF(N405="nulová",J405,0)</f>
        <v>0</v>
      </c>
      <c r="BJ405" s="20" t="s">
        <v>82</v>
      </c>
      <c r="BK405" s="221">
        <f>ROUND(I405*H405,2)</f>
        <v>0</v>
      </c>
      <c r="BL405" s="20" t="s">
        <v>286</v>
      </c>
      <c r="BM405" s="220" t="s">
        <v>644</v>
      </c>
    </row>
    <row r="406" s="13" customFormat="1">
      <c r="A406" s="13"/>
      <c r="B406" s="227"/>
      <c r="C406" s="228"/>
      <c r="D406" s="229" t="s">
        <v>201</v>
      </c>
      <c r="E406" s="230" t="s">
        <v>28</v>
      </c>
      <c r="F406" s="231" t="s">
        <v>386</v>
      </c>
      <c r="G406" s="228"/>
      <c r="H406" s="230" t="s">
        <v>28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201</v>
      </c>
      <c r="AU406" s="237" t="s">
        <v>84</v>
      </c>
      <c r="AV406" s="13" t="s">
        <v>82</v>
      </c>
      <c r="AW406" s="13" t="s">
        <v>35</v>
      </c>
      <c r="AX406" s="13" t="s">
        <v>74</v>
      </c>
      <c r="AY406" s="237" t="s">
        <v>190</v>
      </c>
    </row>
    <row r="407" s="14" customFormat="1">
      <c r="A407" s="14"/>
      <c r="B407" s="238"/>
      <c r="C407" s="239"/>
      <c r="D407" s="229" t="s">
        <v>201</v>
      </c>
      <c r="E407" s="240" t="s">
        <v>28</v>
      </c>
      <c r="F407" s="241" t="s">
        <v>84</v>
      </c>
      <c r="G407" s="239"/>
      <c r="H407" s="242">
        <v>2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8" t="s">
        <v>201</v>
      </c>
      <c r="AU407" s="248" t="s">
        <v>84</v>
      </c>
      <c r="AV407" s="14" t="s">
        <v>84</v>
      </c>
      <c r="AW407" s="14" t="s">
        <v>35</v>
      </c>
      <c r="AX407" s="14" t="s">
        <v>82</v>
      </c>
      <c r="AY407" s="248" t="s">
        <v>190</v>
      </c>
    </row>
    <row r="408" s="2" customFormat="1" ht="16.5" customHeight="1">
      <c r="A408" s="41"/>
      <c r="B408" s="42"/>
      <c r="C408" s="260" t="s">
        <v>645</v>
      </c>
      <c r="D408" s="260" t="s">
        <v>261</v>
      </c>
      <c r="E408" s="261" t="s">
        <v>646</v>
      </c>
      <c r="F408" s="262" t="s">
        <v>647</v>
      </c>
      <c r="G408" s="263" t="s">
        <v>257</v>
      </c>
      <c r="H408" s="264">
        <v>1</v>
      </c>
      <c r="I408" s="265"/>
      <c r="J408" s="266">
        <f>ROUND(I408*H408,2)</f>
        <v>0</v>
      </c>
      <c r="K408" s="262" t="s">
        <v>28</v>
      </c>
      <c r="L408" s="267"/>
      <c r="M408" s="268" t="s">
        <v>28</v>
      </c>
      <c r="N408" s="269" t="s">
        <v>45</v>
      </c>
      <c r="O408" s="87"/>
      <c r="P408" s="218">
        <f>O408*H408</f>
        <v>0</v>
      </c>
      <c r="Q408" s="218">
        <v>0.00014999999999999999</v>
      </c>
      <c r="R408" s="218">
        <f>Q408*H408</f>
        <v>0.00014999999999999999</v>
      </c>
      <c r="S408" s="218">
        <v>0</v>
      </c>
      <c r="T408" s="219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0" t="s">
        <v>381</v>
      </c>
      <c r="AT408" s="220" t="s">
        <v>261</v>
      </c>
      <c r="AU408" s="220" t="s">
        <v>84</v>
      </c>
      <c r="AY408" s="20" t="s">
        <v>190</v>
      </c>
      <c r="BE408" s="221">
        <f>IF(N408="základní",J408,0)</f>
        <v>0</v>
      </c>
      <c r="BF408" s="221">
        <f>IF(N408="snížená",J408,0)</f>
        <v>0</v>
      </c>
      <c r="BG408" s="221">
        <f>IF(N408="zákl. přenesená",J408,0)</f>
        <v>0</v>
      </c>
      <c r="BH408" s="221">
        <f>IF(N408="sníž. přenesená",J408,0)</f>
        <v>0</v>
      </c>
      <c r="BI408" s="221">
        <f>IF(N408="nulová",J408,0)</f>
        <v>0</v>
      </c>
      <c r="BJ408" s="20" t="s">
        <v>82</v>
      </c>
      <c r="BK408" s="221">
        <f>ROUND(I408*H408,2)</f>
        <v>0</v>
      </c>
      <c r="BL408" s="20" t="s">
        <v>286</v>
      </c>
      <c r="BM408" s="220" t="s">
        <v>648</v>
      </c>
    </row>
    <row r="409" s="13" customFormat="1">
      <c r="A409" s="13"/>
      <c r="B409" s="227"/>
      <c r="C409" s="228"/>
      <c r="D409" s="229" t="s">
        <v>201</v>
      </c>
      <c r="E409" s="230" t="s">
        <v>28</v>
      </c>
      <c r="F409" s="231" t="s">
        <v>386</v>
      </c>
      <c r="G409" s="228"/>
      <c r="H409" s="230" t="s">
        <v>28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201</v>
      </c>
      <c r="AU409" s="237" t="s">
        <v>84</v>
      </c>
      <c r="AV409" s="13" t="s">
        <v>82</v>
      </c>
      <c r="AW409" s="13" t="s">
        <v>35</v>
      </c>
      <c r="AX409" s="13" t="s">
        <v>74</v>
      </c>
      <c r="AY409" s="237" t="s">
        <v>190</v>
      </c>
    </row>
    <row r="410" s="14" customFormat="1">
      <c r="A410" s="14"/>
      <c r="B410" s="238"/>
      <c r="C410" s="239"/>
      <c r="D410" s="229" t="s">
        <v>201</v>
      </c>
      <c r="E410" s="240" t="s">
        <v>28</v>
      </c>
      <c r="F410" s="241" t="s">
        <v>82</v>
      </c>
      <c r="G410" s="239"/>
      <c r="H410" s="242">
        <v>1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8" t="s">
        <v>201</v>
      </c>
      <c r="AU410" s="248" t="s">
        <v>84</v>
      </c>
      <c r="AV410" s="14" t="s">
        <v>84</v>
      </c>
      <c r="AW410" s="14" t="s">
        <v>35</v>
      </c>
      <c r="AX410" s="14" t="s">
        <v>82</v>
      </c>
      <c r="AY410" s="248" t="s">
        <v>190</v>
      </c>
    </row>
    <row r="411" s="2" customFormat="1" ht="24.15" customHeight="1">
      <c r="A411" s="41"/>
      <c r="B411" s="42"/>
      <c r="C411" s="209" t="s">
        <v>649</v>
      </c>
      <c r="D411" s="209" t="s">
        <v>192</v>
      </c>
      <c r="E411" s="210" t="s">
        <v>650</v>
      </c>
      <c r="F411" s="211" t="s">
        <v>651</v>
      </c>
      <c r="G411" s="212" t="s">
        <v>257</v>
      </c>
      <c r="H411" s="213">
        <v>3</v>
      </c>
      <c r="I411" s="214"/>
      <c r="J411" s="215">
        <f>ROUND(I411*H411,2)</f>
        <v>0</v>
      </c>
      <c r="K411" s="211" t="s">
        <v>196</v>
      </c>
      <c r="L411" s="47"/>
      <c r="M411" s="216" t="s">
        <v>28</v>
      </c>
      <c r="N411" s="217" t="s">
        <v>45</v>
      </c>
      <c r="O411" s="87"/>
      <c r="P411" s="218">
        <f>O411*H411</f>
        <v>0</v>
      </c>
      <c r="Q411" s="218">
        <v>0</v>
      </c>
      <c r="R411" s="218">
        <f>Q411*H411</f>
        <v>0</v>
      </c>
      <c r="S411" s="218">
        <v>0.024</v>
      </c>
      <c r="T411" s="219">
        <f>S411*H411</f>
        <v>0.072000000000000008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0" t="s">
        <v>286</v>
      </c>
      <c r="AT411" s="220" t="s">
        <v>192</v>
      </c>
      <c r="AU411" s="220" t="s">
        <v>84</v>
      </c>
      <c r="AY411" s="20" t="s">
        <v>190</v>
      </c>
      <c r="BE411" s="221">
        <f>IF(N411="základní",J411,0)</f>
        <v>0</v>
      </c>
      <c r="BF411" s="221">
        <f>IF(N411="snížená",J411,0)</f>
        <v>0</v>
      </c>
      <c r="BG411" s="221">
        <f>IF(N411="zákl. přenesená",J411,0)</f>
        <v>0</v>
      </c>
      <c r="BH411" s="221">
        <f>IF(N411="sníž. přenesená",J411,0)</f>
        <v>0</v>
      </c>
      <c r="BI411" s="221">
        <f>IF(N411="nulová",J411,0)</f>
        <v>0</v>
      </c>
      <c r="BJ411" s="20" t="s">
        <v>82</v>
      </c>
      <c r="BK411" s="221">
        <f>ROUND(I411*H411,2)</f>
        <v>0</v>
      </c>
      <c r="BL411" s="20" t="s">
        <v>286</v>
      </c>
      <c r="BM411" s="220" t="s">
        <v>652</v>
      </c>
    </row>
    <row r="412" s="2" customFormat="1">
      <c r="A412" s="41"/>
      <c r="B412" s="42"/>
      <c r="C412" s="43"/>
      <c r="D412" s="222" t="s">
        <v>199</v>
      </c>
      <c r="E412" s="43"/>
      <c r="F412" s="223" t="s">
        <v>653</v>
      </c>
      <c r="G412" s="43"/>
      <c r="H412" s="43"/>
      <c r="I412" s="224"/>
      <c r="J412" s="43"/>
      <c r="K412" s="43"/>
      <c r="L412" s="47"/>
      <c r="M412" s="225"/>
      <c r="N412" s="226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199</v>
      </c>
      <c r="AU412" s="20" t="s">
        <v>84</v>
      </c>
    </row>
    <row r="413" s="13" customFormat="1">
      <c r="A413" s="13"/>
      <c r="B413" s="227"/>
      <c r="C413" s="228"/>
      <c r="D413" s="229" t="s">
        <v>201</v>
      </c>
      <c r="E413" s="230" t="s">
        <v>28</v>
      </c>
      <c r="F413" s="231" t="s">
        <v>423</v>
      </c>
      <c r="G413" s="228"/>
      <c r="H413" s="230" t="s">
        <v>28</v>
      </c>
      <c r="I413" s="232"/>
      <c r="J413" s="228"/>
      <c r="K413" s="228"/>
      <c r="L413" s="233"/>
      <c r="M413" s="234"/>
      <c r="N413" s="235"/>
      <c r="O413" s="235"/>
      <c r="P413" s="235"/>
      <c r="Q413" s="235"/>
      <c r="R413" s="235"/>
      <c r="S413" s="235"/>
      <c r="T413" s="23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7" t="s">
        <v>201</v>
      </c>
      <c r="AU413" s="237" t="s">
        <v>84</v>
      </c>
      <c r="AV413" s="13" t="s">
        <v>82</v>
      </c>
      <c r="AW413" s="13" t="s">
        <v>35</v>
      </c>
      <c r="AX413" s="13" t="s">
        <v>74</v>
      </c>
      <c r="AY413" s="237" t="s">
        <v>190</v>
      </c>
    </row>
    <row r="414" s="14" customFormat="1">
      <c r="A414" s="14"/>
      <c r="B414" s="238"/>
      <c r="C414" s="239"/>
      <c r="D414" s="229" t="s">
        <v>201</v>
      </c>
      <c r="E414" s="240" t="s">
        <v>28</v>
      </c>
      <c r="F414" s="241" t="s">
        <v>141</v>
      </c>
      <c r="G414" s="239"/>
      <c r="H414" s="242">
        <v>3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8" t="s">
        <v>201</v>
      </c>
      <c r="AU414" s="248" t="s">
        <v>84</v>
      </c>
      <c r="AV414" s="14" t="s">
        <v>84</v>
      </c>
      <c r="AW414" s="14" t="s">
        <v>35</v>
      </c>
      <c r="AX414" s="14" t="s">
        <v>82</v>
      </c>
      <c r="AY414" s="248" t="s">
        <v>190</v>
      </c>
    </row>
    <row r="415" s="2" customFormat="1" ht="24.15" customHeight="1">
      <c r="A415" s="41"/>
      <c r="B415" s="42"/>
      <c r="C415" s="209" t="s">
        <v>654</v>
      </c>
      <c r="D415" s="209" t="s">
        <v>192</v>
      </c>
      <c r="E415" s="210" t="s">
        <v>655</v>
      </c>
      <c r="F415" s="211" t="s">
        <v>656</v>
      </c>
      <c r="G415" s="212" t="s">
        <v>257</v>
      </c>
      <c r="H415" s="213">
        <v>1</v>
      </c>
      <c r="I415" s="214"/>
      <c r="J415" s="215">
        <f>ROUND(I415*H415,2)</f>
        <v>0</v>
      </c>
      <c r="K415" s="211" t="s">
        <v>196</v>
      </c>
      <c r="L415" s="47"/>
      <c r="M415" s="216" t="s">
        <v>28</v>
      </c>
      <c r="N415" s="217" t="s">
        <v>45</v>
      </c>
      <c r="O415" s="87"/>
      <c r="P415" s="218">
        <f>O415*H415</f>
        <v>0</v>
      </c>
      <c r="Q415" s="218">
        <v>0</v>
      </c>
      <c r="R415" s="218">
        <f>Q415*H415</f>
        <v>0</v>
      </c>
      <c r="S415" s="218">
        <v>0</v>
      </c>
      <c r="T415" s="219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0" t="s">
        <v>286</v>
      </c>
      <c r="AT415" s="220" t="s">
        <v>192</v>
      </c>
      <c r="AU415" s="220" t="s">
        <v>84</v>
      </c>
      <c r="AY415" s="20" t="s">
        <v>190</v>
      </c>
      <c r="BE415" s="221">
        <f>IF(N415="základní",J415,0)</f>
        <v>0</v>
      </c>
      <c r="BF415" s="221">
        <f>IF(N415="snížená",J415,0)</f>
        <v>0</v>
      </c>
      <c r="BG415" s="221">
        <f>IF(N415="zákl. přenesená",J415,0)</f>
        <v>0</v>
      </c>
      <c r="BH415" s="221">
        <f>IF(N415="sníž. přenesená",J415,0)</f>
        <v>0</v>
      </c>
      <c r="BI415" s="221">
        <f>IF(N415="nulová",J415,0)</f>
        <v>0</v>
      </c>
      <c r="BJ415" s="20" t="s">
        <v>82</v>
      </c>
      <c r="BK415" s="221">
        <f>ROUND(I415*H415,2)</f>
        <v>0</v>
      </c>
      <c r="BL415" s="20" t="s">
        <v>286</v>
      </c>
      <c r="BM415" s="220" t="s">
        <v>657</v>
      </c>
    </row>
    <row r="416" s="2" customFormat="1">
      <c r="A416" s="41"/>
      <c r="B416" s="42"/>
      <c r="C416" s="43"/>
      <c r="D416" s="222" t="s">
        <v>199</v>
      </c>
      <c r="E416" s="43"/>
      <c r="F416" s="223" t="s">
        <v>658</v>
      </c>
      <c r="G416" s="43"/>
      <c r="H416" s="43"/>
      <c r="I416" s="224"/>
      <c r="J416" s="43"/>
      <c r="K416" s="43"/>
      <c r="L416" s="47"/>
      <c r="M416" s="225"/>
      <c r="N416" s="226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199</v>
      </c>
      <c r="AU416" s="20" t="s">
        <v>84</v>
      </c>
    </row>
    <row r="417" s="13" customFormat="1">
      <c r="A417" s="13"/>
      <c r="B417" s="227"/>
      <c r="C417" s="228"/>
      <c r="D417" s="229" t="s">
        <v>201</v>
      </c>
      <c r="E417" s="230" t="s">
        <v>28</v>
      </c>
      <c r="F417" s="231" t="s">
        <v>386</v>
      </c>
      <c r="G417" s="228"/>
      <c r="H417" s="230" t="s">
        <v>28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201</v>
      </c>
      <c r="AU417" s="237" t="s">
        <v>84</v>
      </c>
      <c r="AV417" s="13" t="s">
        <v>82</v>
      </c>
      <c r="AW417" s="13" t="s">
        <v>35</v>
      </c>
      <c r="AX417" s="13" t="s">
        <v>74</v>
      </c>
      <c r="AY417" s="237" t="s">
        <v>190</v>
      </c>
    </row>
    <row r="418" s="14" customFormat="1">
      <c r="A418" s="14"/>
      <c r="B418" s="238"/>
      <c r="C418" s="239"/>
      <c r="D418" s="229" t="s">
        <v>201</v>
      </c>
      <c r="E418" s="240" t="s">
        <v>28</v>
      </c>
      <c r="F418" s="241" t="s">
        <v>82</v>
      </c>
      <c r="G418" s="239"/>
      <c r="H418" s="242">
        <v>1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8" t="s">
        <v>201</v>
      </c>
      <c r="AU418" s="248" t="s">
        <v>84</v>
      </c>
      <c r="AV418" s="14" t="s">
        <v>84</v>
      </c>
      <c r="AW418" s="14" t="s">
        <v>35</v>
      </c>
      <c r="AX418" s="14" t="s">
        <v>82</v>
      </c>
      <c r="AY418" s="248" t="s">
        <v>190</v>
      </c>
    </row>
    <row r="419" s="2" customFormat="1" ht="24.15" customHeight="1">
      <c r="A419" s="41"/>
      <c r="B419" s="42"/>
      <c r="C419" s="260" t="s">
        <v>659</v>
      </c>
      <c r="D419" s="260" t="s">
        <v>261</v>
      </c>
      <c r="E419" s="261" t="s">
        <v>660</v>
      </c>
      <c r="F419" s="262" t="s">
        <v>661</v>
      </c>
      <c r="G419" s="263" t="s">
        <v>257</v>
      </c>
      <c r="H419" s="264">
        <v>1</v>
      </c>
      <c r="I419" s="265"/>
      <c r="J419" s="266">
        <f>ROUND(I419*H419,2)</f>
        <v>0</v>
      </c>
      <c r="K419" s="262" t="s">
        <v>196</v>
      </c>
      <c r="L419" s="267"/>
      <c r="M419" s="268" t="s">
        <v>28</v>
      </c>
      <c r="N419" s="269" t="s">
        <v>45</v>
      </c>
      <c r="O419" s="87"/>
      <c r="P419" s="218">
        <f>O419*H419</f>
        <v>0</v>
      </c>
      <c r="Q419" s="218">
        <v>0.00092000000000000003</v>
      </c>
      <c r="R419" s="218">
        <f>Q419*H419</f>
        <v>0.00092000000000000003</v>
      </c>
      <c r="S419" s="218">
        <v>0</v>
      </c>
      <c r="T419" s="219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0" t="s">
        <v>381</v>
      </c>
      <c r="AT419" s="220" t="s">
        <v>261</v>
      </c>
      <c r="AU419" s="220" t="s">
        <v>84</v>
      </c>
      <c r="AY419" s="20" t="s">
        <v>190</v>
      </c>
      <c r="BE419" s="221">
        <f>IF(N419="základní",J419,0)</f>
        <v>0</v>
      </c>
      <c r="BF419" s="221">
        <f>IF(N419="snížená",J419,0)</f>
        <v>0</v>
      </c>
      <c r="BG419" s="221">
        <f>IF(N419="zákl. přenesená",J419,0)</f>
        <v>0</v>
      </c>
      <c r="BH419" s="221">
        <f>IF(N419="sníž. přenesená",J419,0)</f>
        <v>0</v>
      </c>
      <c r="BI419" s="221">
        <f>IF(N419="nulová",J419,0)</f>
        <v>0</v>
      </c>
      <c r="BJ419" s="20" t="s">
        <v>82</v>
      </c>
      <c r="BK419" s="221">
        <f>ROUND(I419*H419,2)</f>
        <v>0</v>
      </c>
      <c r="BL419" s="20" t="s">
        <v>286</v>
      </c>
      <c r="BM419" s="220" t="s">
        <v>662</v>
      </c>
    </row>
    <row r="420" s="13" customFormat="1">
      <c r="A420" s="13"/>
      <c r="B420" s="227"/>
      <c r="C420" s="228"/>
      <c r="D420" s="229" t="s">
        <v>201</v>
      </c>
      <c r="E420" s="230" t="s">
        <v>28</v>
      </c>
      <c r="F420" s="231" t="s">
        <v>386</v>
      </c>
      <c r="G420" s="228"/>
      <c r="H420" s="230" t="s">
        <v>28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201</v>
      </c>
      <c r="AU420" s="237" t="s">
        <v>84</v>
      </c>
      <c r="AV420" s="13" t="s">
        <v>82</v>
      </c>
      <c r="AW420" s="13" t="s">
        <v>35</v>
      </c>
      <c r="AX420" s="13" t="s">
        <v>74</v>
      </c>
      <c r="AY420" s="237" t="s">
        <v>190</v>
      </c>
    </row>
    <row r="421" s="14" customFormat="1">
      <c r="A421" s="14"/>
      <c r="B421" s="238"/>
      <c r="C421" s="239"/>
      <c r="D421" s="229" t="s">
        <v>201</v>
      </c>
      <c r="E421" s="240" t="s">
        <v>28</v>
      </c>
      <c r="F421" s="241" t="s">
        <v>82</v>
      </c>
      <c r="G421" s="239"/>
      <c r="H421" s="242">
        <v>1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8" t="s">
        <v>201</v>
      </c>
      <c r="AU421" s="248" t="s">
        <v>84</v>
      </c>
      <c r="AV421" s="14" t="s">
        <v>84</v>
      </c>
      <c r="AW421" s="14" t="s">
        <v>35</v>
      </c>
      <c r="AX421" s="14" t="s">
        <v>82</v>
      </c>
      <c r="AY421" s="248" t="s">
        <v>190</v>
      </c>
    </row>
    <row r="422" s="2" customFormat="1" ht="49.05" customHeight="1">
      <c r="A422" s="41"/>
      <c r="B422" s="42"/>
      <c r="C422" s="209" t="s">
        <v>663</v>
      </c>
      <c r="D422" s="209" t="s">
        <v>192</v>
      </c>
      <c r="E422" s="210" t="s">
        <v>664</v>
      </c>
      <c r="F422" s="211" t="s">
        <v>665</v>
      </c>
      <c r="G422" s="212" t="s">
        <v>228</v>
      </c>
      <c r="H422" s="213">
        <v>0.056000000000000001</v>
      </c>
      <c r="I422" s="214"/>
      <c r="J422" s="215">
        <f>ROUND(I422*H422,2)</f>
        <v>0</v>
      </c>
      <c r="K422" s="211" t="s">
        <v>196</v>
      </c>
      <c r="L422" s="47"/>
      <c r="M422" s="216" t="s">
        <v>28</v>
      </c>
      <c r="N422" s="217" t="s">
        <v>45</v>
      </c>
      <c r="O422" s="87"/>
      <c r="P422" s="218">
        <f>O422*H422</f>
        <v>0</v>
      </c>
      <c r="Q422" s="218">
        <v>0</v>
      </c>
      <c r="R422" s="218">
        <f>Q422*H422</f>
        <v>0</v>
      </c>
      <c r="S422" s="218">
        <v>0</v>
      </c>
      <c r="T422" s="219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0" t="s">
        <v>286</v>
      </c>
      <c r="AT422" s="220" t="s">
        <v>192</v>
      </c>
      <c r="AU422" s="220" t="s">
        <v>84</v>
      </c>
      <c r="AY422" s="20" t="s">
        <v>190</v>
      </c>
      <c r="BE422" s="221">
        <f>IF(N422="základní",J422,0)</f>
        <v>0</v>
      </c>
      <c r="BF422" s="221">
        <f>IF(N422="snížená",J422,0)</f>
        <v>0</v>
      </c>
      <c r="BG422" s="221">
        <f>IF(N422="zákl. přenesená",J422,0)</f>
        <v>0</v>
      </c>
      <c r="BH422" s="221">
        <f>IF(N422="sníž. přenesená",J422,0)</f>
        <v>0</v>
      </c>
      <c r="BI422" s="221">
        <f>IF(N422="nulová",J422,0)</f>
        <v>0</v>
      </c>
      <c r="BJ422" s="20" t="s">
        <v>82</v>
      </c>
      <c r="BK422" s="221">
        <f>ROUND(I422*H422,2)</f>
        <v>0</v>
      </c>
      <c r="BL422" s="20" t="s">
        <v>286</v>
      </c>
      <c r="BM422" s="220" t="s">
        <v>666</v>
      </c>
    </row>
    <row r="423" s="2" customFormat="1">
      <c r="A423" s="41"/>
      <c r="B423" s="42"/>
      <c r="C423" s="43"/>
      <c r="D423" s="222" t="s">
        <v>199</v>
      </c>
      <c r="E423" s="43"/>
      <c r="F423" s="223" t="s">
        <v>667</v>
      </c>
      <c r="G423" s="43"/>
      <c r="H423" s="43"/>
      <c r="I423" s="224"/>
      <c r="J423" s="43"/>
      <c r="K423" s="43"/>
      <c r="L423" s="47"/>
      <c r="M423" s="225"/>
      <c r="N423" s="226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199</v>
      </c>
      <c r="AU423" s="20" t="s">
        <v>84</v>
      </c>
    </row>
    <row r="424" s="12" customFormat="1" ht="22.8" customHeight="1">
      <c r="A424" s="12"/>
      <c r="B424" s="193"/>
      <c r="C424" s="194"/>
      <c r="D424" s="195" t="s">
        <v>73</v>
      </c>
      <c r="E424" s="207" t="s">
        <v>668</v>
      </c>
      <c r="F424" s="207" t="s">
        <v>669</v>
      </c>
      <c r="G424" s="194"/>
      <c r="H424" s="194"/>
      <c r="I424" s="197"/>
      <c r="J424" s="208">
        <f>BK424</f>
        <v>0</v>
      </c>
      <c r="K424" s="194"/>
      <c r="L424" s="199"/>
      <c r="M424" s="200"/>
      <c r="N424" s="201"/>
      <c r="O424" s="201"/>
      <c r="P424" s="202">
        <f>SUM(P425:P447)</f>
        <v>0</v>
      </c>
      <c r="Q424" s="201"/>
      <c r="R424" s="202">
        <f>SUM(R425:R447)</f>
        <v>0.034349659999999997</v>
      </c>
      <c r="S424" s="201"/>
      <c r="T424" s="203">
        <f>SUM(T425:T447)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4" t="s">
        <v>84</v>
      </c>
      <c r="AT424" s="205" t="s">
        <v>73</v>
      </c>
      <c r="AU424" s="205" t="s">
        <v>82</v>
      </c>
      <c r="AY424" s="204" t="s">
        <v>190</v>
      </c>
      <c r="BK424" s="206">
        <f>SUM(BK425:BK447)</f>
        <v>0</v>
      </c>
    </row>
    <row r="425" s="2" customFormat="1" ht="24.15" customHeight="1">
      <c r="A425" s="41"/>
      <c r="B425" s="42"/>
      <c r="C425" s="209" t="s">
        <v>670</v>
      </c>
      <c r="D425" s="209" t="s">
        <v>192</v>
      </c>
      <c r="E425" s="210" t="s">
        <v>671</v>
      </c>
      <c r="F425" s="211" t="s">
        <v>672</v>
      </c>
      <c r="G425" s="212" t="s">
        <v>673</v>
      </c>
      <c r="H425" s="213">
        <v>1.0580000000000001</v>
      </c>
      <c r="I425" s="214"/>
      <c r="J425" s="215">
        <f>ROUND(I425*H425,2)</f>
        <v>0</v>
      </c>
      <c r="K425" s="211" t="s">
        <v>196</v>
      </c>
      <c r="L425" s="47"/>
      <c r="M425" s="216" t="s">
        <v>28</v>
      </c>
      <c r="N425" s="217" t="s">
        <v>45</v>
      </c>
      <c r="O425" s="87"/>
      <c r="P425" s="218">
        <f>O425*H425</f>
        <v>0</v>
      </c>
      <c r="Q425" s="218">
        <v>6.9999999999999994E-05</v>
      </c>
      <c r="R425" s="218">
        <f>Q425*H425</f>
        <v>7.4059999999999992E-05</v>
      </c>
      <c r="S425" s="218">
        <v>0</v>
      </c>
      <c r="T425" s="219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0" t="s">
        <v>286</v>
      </c>
      <c r="AT425" s="220" t="s">
        <v>192</v>
      </c>
      <c r="AU425" s="220" t="s">
        <v>84</v>
      </c>
      <c r="AY425" s="20" t="s">
        <v>190</v>
      </c>
      <c r="BE425" s="221">
        <f>IF(N425="základní",J425,0)</f>
        <v>0</v>
      </c>
      <c r="BF425" s="221">
        <f>IF(N425="snížená",J425,0)</f>
        <v>0</v>
      </c>
      <c r="BG425" s="221">
        <f>IF(N425="zákl. přenesená",J425,0)</f>
        <v>0</v>
      </c>
      <c r="BH425" s="221">
        <f>IF(N425="sníž. přenesená",J425,0)</f>
        <v>0</v>
      </c>
      <c r="BI425" s="221">
        <f>IF(N425="nulová",J425,0)</f>
        <v>0</v>
      </c>
      <c r="BJ425" s="20" t="s">
        <v>82</v>
      </c>
      <c r="BK425" s="221">
        <f>ROUND(I425*H425,2)</f>
        <v>0</v>
      </c>
      <c r="BL425" s="20" t="s">
        <v>286</v>
      </c>
      <c r="BM425" s="220" t="s">
        <v>674</v>
      </c>
    </row>
    <row r="426" s="2" customFormat="1">
      <c r="A426" s="41"/>
      <c r="B426" s="42"/>
      <c r="C426" s="43"/>
      <c r="D426" s="222" t="s">
        <v>199</v>
      </c>
      <c r="E426" s="43"/>
      <c r="F426" s="223" t="s">
        <v>675</v>
      </c>
      <c r="G426" s="43"/>
      <c r="H426" s="43"/>
      <c r="I426" s="224"/>
      <c r="J426" s="43"/>
      <c r="K426" s="43"/>
      <c r="L426" s="47"/>
      <c r="M426" s="225"/>
      <c r="N426" s="226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199</v>
      </c>
      <c r="AU426" s="20" t="s">
        <v>84</v>
      </c>
    </row>
    <row r="427" s="13" customFormat="1">
      <c r="A427" s="13"/>
      <c r="B427" s="227"/>
      <c r="C427" s="228"/>
      <c r="D427" s="229" t="s">
        <v>201</v>
      </c>
      <c r="E427" s="230" t="s">
        <v>28</v>
      </c>
      <c r="F427" s="231" t="s">
        <v>231</v>
      </c>
      <c r="G427" s="228"/>
      <c r="H427" s="230" t="s">
        <v>28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201</v>
      </c>
      <c r="AU427" s="237" t="s">
        <v>84</v>
      </c>
      <c r="AV427" s="13" t="s">
        <v>82</v>
      </c>
      <c r="AW427" s="13" t="s">
        <v>35</v>
      </c>
      <c r="AX427" s="13" t="s">
        <v>74</v>
      </c>
      <c r="AY427" s="237" t="s">
        <v>190</v>
      </c>
    </row>
    <row r="428" s="14" customFormat="1">
      <c r="A428" s="14"/>
      <c r="B428" s="238"/>
      <c r="C428" s="239"/>
      <c r="D428" s="229" t="s">
        <v>201</v>
      </c>
      <c r="E428" s="240" t="s">
        <v>28</v>
      </c>
      <c r="F428" s="241" t="s">
        <v>676</v>
      </c>
      <c r="G428" s="239"/>
      <c r="H428" s="242">
        <v>1.0580000000000001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201</v>
      </c>
      <c r="AU428" s="248" t="s">
        <v>84</v>
      </c>
      <c r="AV428" s="14" t="s">
        <v>84</v>
      </c>
      <c r="AW428" s="14" t="s">
        <v>35</v>
      </c>
      <c r="AX428" s="14" t="s">
        <v>82</v>
      </c>
      <c r="AY428" s="248" t="s">
        <v>190</v>
      </c>
    </row>
    <row r="429" s="2" customFormat="1" ht="24.15" customHeight="1">
      <c r="A429" s="41"/>
      <c r="B429" s="42"/>
      <c r="C429" s="209" t="s">
        <v>677</v>
      </c>
      <c r="D429" s="209" t="s">
        <v>192</v>
      </c>
      <c r="E429" s="210" t="s">
        <v>678</v>
      </c>
      <c r="F429" s="211" t="s">
        <v>679</v>
      </c>
      <c r="G429" s="212" t="s">
        <v>673</v>
      </c>
      <c r="H429" s="213">
        <v>6</v>
      </c>
      <c r="I429" s="214"/>
      <c r="J429" s="215">
        <f>ROUND(I429*H429,2)</f>
        <v>0</v>
      </c>
      <c r="K429" s="211" t="s">
        <v>196</v>
      </c>
      <c r="L429" s="47"/>
      <c r="M429" s="216" t="s">
        <v>28</v>
      </c>
      <c r="N429" s="217" t="s">
        <v>45</v>
      </c>
      <c r="O429" s="87"/>
      <c r="P429" s="218">
        <f>O429*H429</f>
        <v>0</v>
      </c>
      <c r="Q429" s="218">
        <v>6.9999999999999994E-05</v>
      </c>
      <c r="R429" s="218">
        <f>Q429*H429</f>
        <v>0.00041999999999999996</v>
      </c>
      <c r="S429" s="218">
        <v>0</v>
      </c>
      <c r="T429" s="219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0" t="s">
        <v>286</v>
      </c>
      <c r="AT429" s="220" t="s">
        <v>192</v>
      </c>
      <c r="AU429" s="220" t="s">
        <v>84</v>
      </c>
      <c r="AY429" s="20" t="s">
        <v>190</v>
      </c>
      <c r="BE429" s="221">
        <f>IF(N429="základní",J429,0)</f>
        <v>0</v>
      </c>
      <c r="BF429" s="221">
        <f>IF(N429="snížená",J429,0)</f>
        <v>0</v>
      </c>
      <c r="BG429" s="221">
        <f>IF(N429="zákl. přenesená",J429,0)</f>
        <v>0</v>
      </c>
      <c r="BH429" s="221">
        <f>IF(N429="sníž. přenesená",J429,0)</f>
        <v>0</v>
      </c>
      <c r="BI429" s="221">
        <f>IF(N429="nulová",J429,0)</f>
        <v>0</v>
      </c>
      <c r="BJ429" s="20" t="s">
        <v>82</v>
      </c>
      <c r="BK429" s="221">
        <f>ROUND(I429*H429,2)</f>
        <v>0</v>
      </c>
      <c r="BL429" s="20" t="s">
        <v>286</v>
      </c>
      <c r="BM429" s="220" t="s">
        <v>680</v>
      </c>
    </row>
    <row r="430" s="2" customFormat="1">
      <c r="A430" s="41"/>
      <c r="B430" s="42"/>
      <c r="C430" s="43"/>
      <c r="D430" s="222" t="s">
        <v>199</v>
      </c>
      <c r="E430" s="43"/>
      <c r="F430" s="223" t="s">
        <v>681</v>
      </c>
      <c r="G430" s="43"/>
      <c r="H430" s="43"/>
      <c r="I430" s="224"/>
      <c r="J430" s="43"/>
      <c r="K430" s="43"/>
      <c r="L430" s="47"/>
      <c r="M430" s="225"/>
      <c r="N430" s="226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199</v>
      </c>
      <c r="AU430" s="20" t="s">
        <v>84</v>
      </c>
    </row>
    <row r="431" s="13" customFormat="1">
      <c r="A431" s="13"/>
      <c r="B431" s="227"/>
      <c r="C431" s="228"/>
      <c r="D431" s="229" t="s">
        <v>201</v>
      </c>
      <c r="E431" s="230" t="s">
        <v>28</v>
      </c>
      <c r="F431" s="231" t="s">
        <v>231</v>
      </c>
      <c r="G431" s="228"/>
      <c r="H431" s="230" t="s">
        <v>28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7" t="s">
        <v>201</v>
      </c>
      <c r="AU431" s="237" t="s">
        <v>84</v>
      </c>
      <c r="AV431" s="13" t="s">
        <v>82</v>
      </c>
      <c r="AW431" s="13" t="s">
        <v>35</v>
      </c>
      <c r="AX431" s="13" t="s">
        <v>74</v>
      </c>
      <c r="AY431" s="237" t="s">
        <v>190</v>
      </c>
    </row>
    <row r="432" s="14" customFormat="1">
      <c r="A432" s="14"/>
      <c r="B432" s="238"/>
      <c r="C432" s="239"/>
      <c r="D432" s="229" t="s">
        <v>201</v>
      </c>
      <c r="E432" s="240" t="s">
        <v>28</v>
      </c>
      <c r="F432" s="241" t="s">
        <v>225</v>
      </c>
      <c r="G432" s="239"/>
      <c r="H432" s="242">
        <v>6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8" t="s">
        <v>201</v>
      </c>
      <c r="AU432" s="248" t="s">
        <v>84</v>
      </c>
      <c r="AV432" s="14" t="s">
        <v>84</v>
      </c>
      <c r="AW432" s="14" t="s">
        <v>35</v>
      </c>
      <c r="AX432" s="14" t="s">
        <v>82</v>
      </c>
      <c r="AY432" s="248" t="s">
        <v>190</v>
      </c>
    </row>
    <row r="433" s="2" customFormat="1" ht="24.15" customHeight="1">
      <c r="A433" s="41"/>
      <c r="B433" s="42"/>
      <c r="C433" s="209" t="s">
        <v>682</v>
      </c>
      <c r="D433" s="209" t="s">
        <v>192</v>
      </c>
      <c r="E433" s="210" t="s">
        <v>683</v>
      </c>
      <c r="F433" s="211" t="s">
        <v>684</v>
      </c>
      <c r="G433" s="212" t="s">
        <v>673</v>
      </c>
      <c r="H433" s="213">
        <v>14.26</v>
      </c>
      <c r="I433" s="214"/>
      <c r="J433" s="215">
        <f>ROUND(I433*H433,2)</f>
        <v>0</v>
      </c>
      <c r="K433" s="211" t="s">
        <v>196</v>
      </c>
      <c r="L433" s="47"/>
      <c r="M433" s="216" t="s">
        <v>28</v>
      </c>
      <c r="N433" s="217" t="s">
        <v>45</v>
      </c>
      <c r="O433" s="87"/>
      <c r="P433" s="218">
        <f>O433*H433</f>
        <v>0</v>
      </c>
      <c r="Q433" s="218">
        <v>6.0000000000000002E-05</v>
      </c>
      <c r="R433" s="218">
        <f>Q433*H433</f>
        <v>0.00085559999999999998</v>
      </c>
      <c r="S433" s="218">
        <v>0</v>
      </c>
      <c r="T433" s="219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0" t="s">
        <v>286</v>
      </c>
      <c r="AT433" s="220" t="s">
        <v>192</v>
      </c>
      <c r="AU433" s="220" t="s">
        <v>84</v>
      </c>
      <c r="AY433" s="20" t="s">
        <v>190</v>
      </c>
      <c r="BE433" s="221">
        <f>IF(N433="základní",J433,0)</f>
        <v>0</v>
      </c>
      <c r="BF433" s="221">
        <f>IF(N433="snížená",J433,0)</f>
        <v>0</v>
      </c>
      <c r="BG433" s="221">
        <f>IF(N433="zákl. přenesená",J433,0)</f>
        <v>0</v>
      </c>
      <c r="BH433" s="221">
        <f>IF(N433="sníž. přenesená",J433,0)</f>
        <v>0</v>
      </c>
      <c r="BI433" s="221">
        <f>IF(N433="nulová",J433,0)</f>
        <v>0</v>
      </c>
      <c r="BJ433" s="20" t="s">
        <v>82</v>
      </c>
      <c r="BK433" s="221">
        <f>ROUND(I433*H433,2)</f>
        <v>0</v>
      </c>
      <c r="BL433" s="20" t="s">
        <v>286</v>
      </c>
      <c r="BM433" s="220" t="s">
        <v>685</v>
      </c>
    </row>
    <row r="434" s="2" customFormat="1">
      <c r="A434" s="41"/>
      <c r="B434" s="42"/>
      <c r="C434" s="43"/>
      <c r="D434" s="222" t="s">
        <v>199</v>
      </c>
      <c r="E434" s="43"/>
      <c r="F434" s="223" t="s">
        <v>686</v>
      </c>
      <c r="G434" s="43"/>
      <c r="H434" s="43"/>
      <c r="I434" s="224"/>
      <c r="J434" s="43"/>
      <c r="K434" s="43"/>
      <c r="L434" s="47"/>
      <c r="M434" s="225"/>
      <c r="N434" s="226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199</v>
      </c>
      <c r="AU434" s="20" t="s">
        <v>84</v>
      </c>
    </row>
    <row r="435" s="13" customFormat="1">
      <c r="A435" s="13"/>
      <c r="B435" s="227"/>
      <c r="C435" s="228"/>
      <c r="D435" s="229" t="s">
        <v>201</v>
      </c>
      <c r="E435" s="230" t="s">
        <v>28</v>
      </c>
      <c r="F435" s="231" t="s">
        <v>231</v>
      </c>
      <c r="G435" s="228"/>
      <c r="H435" s="230" t="s">
        <v>28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201</v>
      </c>
      <c r="AU435" s="237" t="s">
        <v>84</v>
      </c>
      <c r="AV435" s="13" t="s">
        <v>82</v>
      </c>
      <c r="AW435" s="13" t="s">
        <v>35</v>
      </c>
      <c r="AX435" s="13" t="s">
        <v>74</v>
      </c>
      <c r="AY435" s="237" t="s">
        <v>190</v>
      </c>
    </row>
    <row r="436" s="14" customFormat="1">
      <c r="A436" s="14"/>
      <c r="B436" s="238"/>
      <c r="C436" s="239"/>
      <c r="D436" s="229" t="s">
        <v>201</v>
      </c>
      <c r="E436" s="240" t="s">
        <v>28</v>
      </c>
      <c r="F436" s="241" t="s">
        <v>687</v>
      </c>
      <c r="G436" s="239"/>
      <c r="H436" s="242">
        <v>14.26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8" t="s">
        <v>201</v>
      </c>
      <c r="AU436" s="248" t="s">
        <v>84</v>
      </c>
      <c r="AV436" s="14" t="s">
        <v>84</v>
      </c>
      <c r="AW436" s="14" t="s">
        <v>35</v>
      </c>
      <c r="AX436" s="14" t="s">
        <v>82</v>
      </c>
      <c r="AY436" s="248" t="s">
        <v>190</v>
      </c>
    </row>
    <row r="437" s="2" customFormat="1" ht="24.15" customHeight="1">
      <c r="A437" s="41"/>
      <c r="B437" s="42"/>
      <c r="C437" s="260" t="s">
        <v>688</v>
      </c>
      <c r="D437" s="260" t="s">
        <v>261</v>
      </c>
      <c r="E437" s="261" t="s">
        <v>689</v>
      </c>
      <c r="F437" s="262" t="s">
        <v>690</v>
      </c>
      <c r="G437" s="263" t="s">
        <v>228</v>
      </c>
      <c r="H437" s="264">
        <v>0.016</v>
      </c>
      <c r="I437" s="265"/>
      <c r="J437" s="266">
        <f>ROUND(I437*H437,2)</f>
        <v>0</v>
      </c>
      <c r="K437" s="262" t="s">
        <v>196</v>
      </c>
      <c r="L437" s="267"/>
      <c r="M437" s="268" t="s">
        <v>28</v>
      </c>
      <c r="N437" s="269" t="s">
        <v>45</v>
      </c>
      <c r="O437" s="87"/>
      <c r="P437" s="218">
        <f>O437*H437</f>
        <v>0</v>
      </c>
      <c r="Q437" s="218">
        <v>1</v>
      </c>
      <c r="R437" s="218">
        <f>Q437*H437</f>
        <v>0.016</v>
      </c>
      <c r="S437" s="218">
        <v>0</v>
      </c>
      <c r="T437" s="219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0" t="s">
        <v>381</v>
      </c>
      <c r="AT437" s="220" t="s">
        <v>261</v>
      </c>
      <c r="AU437" s="220" t="s">
        <v>84</v>
      </c>
      <c r="AY437" s="20" t="s">
        <v>190</v>
      </c>
      <c r="BE437" s="221">
        <f>IF(N437="základní",J437,0)</f>
        <v>0</v>
      </c>
      <c r="BF437" s="221">
        <f>IF(N437="snížená",J437,0)</f>
        <v>0</v>
      </c>
      <c r="BG437" s="221">
        <f>IF(N437="zákl. přenesená",J437,0)</f>
        <v>0</v>
      </c>
      <c r="BH437" s="221">
        <f>IF(N437="sníž. přenesená",J437,0)</f>
        <v>0</v>
      </c>
      <c r="BI437" s="221">
        <f>IF(N437="nulová",J437,0)</f>
        <v>0</v>
      </c>
      <c r="BJ437" s="20" t="s">
        <v>82</v>
      </c>
      <c r="BK437" s="221">
        <f>ROUND(I437*H437,2)</f>
        <v>0</v>
      </c>
      <c r="BL437" s="20" t="s">
        <v>286</v>
      </c>
      <c r="BM437" s="220" t="s">
        <v>691</v>
      </c>
    </row>
    <row r="438" s="13" customFormat="1">
      <c r="A438" s="13"/>
      <c r="B438" s="227"/>
      <c r="C438" s="228"/>
      <c r="D438" s="229" t="s">
        <v>201</v>
      </c>
      <c r="E438" s="230" t="s">
        <v>28</v>
      </c>
      <c r="F438" s="231" t="s">
        <v>231</v>
      </c>
      <c r="G438" s="228"/>
      <c r="H438" s="230" t="s">
        <v>28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201</v>
      </c>
      <c r="AU438" s="237" t="s">
        <v>84</v>
      </c>
      <c r="AV438" s="13" t="s">
        <v>82</v>
      </c>
      <c r="AW438" s="13" t="s">
        <v>35</v>
      </c>
      <c r="AX438" s="13" t="s">
        <v>74</v>
      </c>
      <c r="AY438" s="237" t="s">
        <v>190</v>
      </c>
    </row>
    <row r="439" s="14" customFormat="1">
      <c r="A439" s="14"/>
      <c r="B439" s="238"/>
      <c r="C439" s="239"/>
      <c r="D439" s="229" t="s">
        <v>201</v>
      </c>
      <c r="E439" s="240" t="s">
        <v>28</v>
      </c>
      <c r="F439" s="241" t="s">
        <v>692</v>
      </c>
      <c r="G439" s="239"/>
      <c r="H439" s="242">
        <v>0.016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8" t="s">
        <v>201</v>
      </c>
      <c r="AU439" s="248" t="s">
        <v>84</v>
      </c>
      <c r="AV439" s="14" t="s">
        <v>84</v>
      </c>
      <c r="AW439" s="14" t="s">
        <v>35</v>
      </c>
      <c r="AX439" s="14" t="s">
        <v>82</v>
      </c>
      <c r="AY439" s="248" t="s">
        <v>190</v>
      </c>
    </row>
    <row r="440" s="2" customFormat="1" ht="24.15" customHeight="1">
      <c r="A440" s="41"/>
      <c r="B440" s="42"/>
      <c r="C440" s="260" t="s">
        <v>693</v>
      </c>
      <c r="D440" s="260" t="s">
        <v>261</v>
      </c>
      <c r="E440" s="261" t="s">
        <v>694</v>
      </c>
      <c r="F440" s="262" t="s">
        <v>695</v>
      </c>
      <c r="G440" s="263" t="s">
        <v>228</v>
      </c>
      <c r="H440" s="264">
        <v>0.016</v>
      </c>
      <c r="I440" s="265"/>
      <c r="J440" s="266">
        <f>ROUND(I440*H440,2)</f>
        <v>0</v>
      </c>
      <c r="K440" s="262" t="s">
        <v>196</v>
      </c>
      <c r="L440" s="267"/>
      <c r="M440" s="268" t="s">
        <v>28</v>
      </c>
      <c r="N440" s="269" t="s">
        <v>45</v>
      </c>
      <c r="O440" s="87"/>
      <c r="P440" s="218">
        <f>O440*H440</f>
        <v>0</v>
      </c>
      <c r="Q440" s="218">
        <v>1</v>
      </c>
      <c r="R440" s="218">
        <f>Q440*H440</f>
        <v>0.016</v>
      </c>
      <c r="S440" s="218">
        <v>0</v>
      </c>
      <c r="T440" s="219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0" t="s">
        <v>381</v>
      </c>
      <c r="AT440" s="220" t="s">
        <v>261</v>
      </c>
      <c r="AU440" s="220" t="s">
        <v>84</v>
      </c>
      <c r="AY440" s="20" t="s">
        <v>190</v>
      </c>
      <c r="BE440" s="221">
        <f>IF(N440="základní",J440,0)</f>
        <v>0</v>
      </c>
      <c r="BF440" s="221">
        <f>IF(N440="snížená",J440,0)</f>
        <v>0</v>
      </c>
      <c r="BG440" s="221">
        <f>IF(N440="zákl. přenesená",J440,0)</f>
        <v>0</v>
      </c>
      <c r="BH440" s="221">
        <f>IF(N440="sníž. přenesená",J440,0)</f>
        <v>0</v>
      </c>
      <c r="BI440" s="221">
        <f>IF(N440="nulová",J440,0)</f>
        <v>0</v>
      </c>
      <c r="BJ440" s="20" t="s">
        <v>82</v>
      </c>
      <c r="BK440" s="221">
        <f>ROUND(I440*H440,2)</f>
        <v>0</v>
      </c>
      <c r="BL440" s="20" t="s">
        <v>286</v>
      </c>
      <c r="BM440" s="220" t="s">
        <v>696</v>
      </c>
    </row>
    <row r="441" s="13" customFormat="1">
      <c r="A441" s="13"/>
      <c r="B441" s="227"/>
      <c r="C441" s="228"/>
      <c r="D441" s="229" t="s">
        <v>201</v>
      </c>
      <c r="E441" s="230" t="s">
        <v>28</v>
      </c>
      <c r="F441" s="231" t="s">
        <v>231</v>
      </c>
      <c r="G441" s="228"/>
      <c r="H441" s="230" t="s">
        <v>28</v>
      </c>
      <c r="I441" s="232"/>
      <c r="J441" s="228"/>
      <c r="K441" s="228"/>
      <c r="L441" s="233"/>
      <c r="M441" s="234"/>
      <c r="N441" s="235"/>
      <c r="O441" s="235"/>
      <c r="P441" s="235"/>
      <c r="Q441" s="235"/>
      <c r="R441" s="235"/>
      <c r="S441" s="235"/>
      <c r="T441" s="23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7" t="s">
        <v>201</v>
      </c>
      <c r="AU441" s="237" t="s">
        <v>84</v>
      </c>
      <c r="AV441" s="13" t="s">
        <v>82</v>
      </c>
      <c r="AW441" s="13" t="s">
        <v>35</v>
      </c>
      <c r="AX441" s="13" t="s">
        <v>74</v>
      </c>
      <c r="AY441" s="237" t="s">
        <v>190</v>
      </c>
    </row>
    <row r="442" s="14" customFormat="1">
      <c r="A442" s="14"/>
      <c r="B442" s="238"/>
      <c r="C442" s="239"/>
      <c r="D442" s="229" t="s">
        <v>201</v>
      </c>
      <c r="E442" s="240" t="s">
        <v>28</v>
      </c>
      <c r="F442" s="241" t="s">
        <v>692</v>
      </c>
      <c r="G442" s="239"/>
      <c r="H442" s="242">
        <v>0.016</v>
      </c>
      <c r="I442" s="243"/>
      <c r="J442" s="239"/>
      <c r="K442" s="239"/>
      <c r="L442" s="244"/>
      <c r="M442" s="245"/>
      <c r="N442" s="246"/>
      <c r="O442" s="246"/>
      <c r="P442" s="246"/>
      <c r="Q442" s="246"/>
      <c r="R442" s="246"/>
      <c r="S442" s="246"/>
      <c r="T442" s="24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8" t="s">
        <v>201</v>
      </c>
      <c r="AU442" s="248" t="s">
        <v>84</v>
      </c>
      <c r="AV442" s="14" t="s">
        <v>84</v>
      </c>
      <c r="AW442" s="14" t="s">
        <v>35</v>
      </c>
      <c r="AX442" s="14" t="s">
        <v>82</v>
      </c>
      <c r="AY442" s="248" t="s">
        <v>190</v>
      </c>
    </row>
    <row r="443" s="2" customFormat="1" ht="21.75" customHeight="1">
      <c r="A443" s="41"/>
      <c r="B443" s="42"/>
      <c r="C443" s="260" t="s">
        <v>697</v>
      </c>
      <c r="D443" s="260" t="s">
        <v>261</v>
      </c>
      <c r="E443" s="261" t="s">
        <v>698</v>
      </c>
      <c r="F443" s="262" t="s">
        <v>699</v>
      </c>
      <c r="G443" s="263" t="s">
        <v>228</v>
      </c>
      <c r="H443" s="264">
        <v>0.001</v>
      </c>
      <c r="I443" s="265"/>
      <c r="J443" s="266">
        <f>ROUND(I443*H443,2)</f>
        <v>0</v>
      </c>
      <c r="K443" s="262" t="s">
        <v>196</v>
      </c>
      <c r="L443" s="267"/>
      <c r="M443" s="268" t="s">
        <v>28</v>
      </c>
      <c r="N443" s="269" t="s">
        <v>45</v>
      </c>
      <c r="O443" s="87"/>
      <c r="P443" s="218">
        <f>O443*H443</f>
        <v>0</v>
      </c>
      <c r="Q443" s="218">
        <v>1</v>
      </c>
      <c r="R443" s="218">
        <f>Q443*H443</f>
        <v>0.001</v>
      </c>
      <c r="S443" s="218">
        <v>0</v>
      </c>
      <c r="T443" s="219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20" t="s">
        <v>381</v>
      </c>
      <c r="AT443" s="220" t="s">
        <v>261</v>
      </c>
      <c r="AU443" s="220" t="s">
        <v>84</v>
      </c>
      <c r="AY443" s="20" t="s">
        <v>190</v>
      </c>
      <c r="BE443" s="221">
        <f>IF(N443="základní",J443,0)</f>
        <v>0</v>
      </c>
      <c r="BF443" s="221">
        <f>IF(N443="snížená",J443,0)</f>
        <v>0</v>
      </c>
      <c r="BG443" s="221">
        <f>IF(N443="zákl. přenesená",J443,0)</f>
        <v>0</v>
      </c>
      <c r="BH443" s="221">
        <f>IF(N443="sníž. přenesená",J443,0)</f>
        <v>0</v>
      </c>
      <c r="BI443" s="221">
        <f>IF(N443="nulová",J443,0)</f>
        <v>0</v>
      </c>
      <c r="BJ443" s="20" t="s">
        <v>82</v>
      </c>
      <c r="BK443" s="221">
        <f>ROUND(I443*H443,2)</f>
        <v>0</v>
      </c>
      <c r="BL443" s="20" t="s">
        <v>286</v>
      </c>
      <c r="BM443" s="220" t="s">
        <v>700</v>
      </c>
    </row>
    <row r="444" s="13" customFormat="1">
      <c r="A444" s="13"/>
      <c r="B444" s="227"/>
      <c r="C444" s="228"/>
      <c r="D444" s="229" t="s">
        <v>201</v>
      </c>
      <c r="E444" s="230" t="s">
        <v>28</v>
      </c>
      <c r="F444" s="231" t="s">
        <v>231</v>
      </c>
      <c r="G444" s="228"/>
      <c r="H444" s="230" t="s">
        <v>28</v>
      </c>
      <c r="I444" s="232"/>
      <c r="J444" s="228"/>
      <c r="K444" s="228"/>
      <c r="L444" s="233"/>
      <c r="M444" s="234"/>
      <c r="N444" s="235"/>
      <c r="O444" s="235"/>
      <c r="P444" s="235"/>
      <c r="Q444" s="235"/>
      <c r="R444" s="235"/>
      <c r="S444" s="235"/>
      <c r="T444" s="23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7" t="s">
        <v>201</v>
      </c>
      <c r="AU444" s="237" t="s">
        <v>84</v>
      </c>
      <c r="AV444" s="13" t="s">
        <v>82</v>
      </c>
      <c r="AW444" s="13" t="s">
        <v>35</v>
      </c>
      <c r="AX444" s="13" t="s">
        <v>74</v>
      </c>
      <c r="AY444" s="237" t="s">
        <v>190</v>
      </c>
    </row>
    <row r="445" s="14" customFormat="1">
      <c r="A445" s="14"/>
      <c r="B445" s="238"/>
      <c r="C445" s="239"/>
      <c r="D445" s="229" t="s">
        <v>201</v>
      </c>
      <c r="E445" s="240" t="s">
        <v>28</v>
      </c>
      <c r="F445" s="241" t="s">
        <v>701</v>
      </c>
      <c r="G445" s="239"/>
      <c r="H445" s="242">
        <v>0.001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8" t="s">
        <v>201</v>
      </c>
      <c r="AU445" s="248" t="s">
        <v>84</v>
      </c>
      <c r="AV445" s="14" t="s">
        <v>84</v>
      </c>
      <c r="AW445" s="14" t="s">
        <v>35</v>
      </c>
      <c r="AX445" s="14" t="s">
        <v>82</v>
      </c>
      <c r="AY445" s="248" t="s">
        <v>190</v>
      </c>
    </row>
    <row r="446" s="2" customFormat="1" ht="55.5" customHeight="1">
      <c r="A446" s="41"/>
      <c r="B446" s="42"/>
      <c r="C446" s="209" t="s">
        <v>702</v>
      </c>
      <c r="D446" s="209" t="s">
        <v>192</v>
      </c>
      <c r="E446" s="210" t="s">
        <v>703</v>
      </c>
      <c r="F446" s="211" t="s">
        <v>704</v>
      </c>
      <c r="G446" s="212" t="s">
        <v>228</v>
      </c>
      <c r="H446" s="213">
        <v>0.034000000000000002</v>
      </c>
      <c r="I446" s="214"/>
      <c r="J446" s="215">
        <f>ROUND(I446*H446,2)</f>
        <v>0</v>
      </c>
      <c r="K446" s="211" t="s">
        <v>196</v>
      </c>
      <c r="L446" s="47"/>
      <c r="M446" s="216" t="s">
        <v>28</v>
      </c>
      <c r="N446" s="217" t="s">
        <v>45</v>
      </c>
      <c r="O446" s="87"/>
      <c r="P446" s="218">
        <f>O446*H446</f>
        <v>0</v>
      </c>
      <c r="Q446" s="218">
        <v>0</v>
      </c>
      <c r="R446" s="218">
        <f>Q446*H446</f>
        <v>0</v>
      </c>
      <c r="S446" s="218">
        <v>0</v>
      </c>
      <c r="T446" s="219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0" t="s">
        <v>286</v>
      </c>
      <c r="AT446" s="220" t="s">
        <v>192</v>
      </c>
      <c r="AU446" s="220" t="s">
        <v>84</v>
      </c>
      <c r="AY446" s="20" t="s">
        <v>190</v>
      </c>
      <c r="BE446" s="221">
        <f>IF(N446="základní",J446,0)</f>
        <v>0</v>
      </c>
      <c r="BF446" s="221">
        <f>IF(N446="snížená",J446,0)</f>
        <v>0</v>
      </c>
      <c r="BG446" s="221">
        <f>IF(N446="zákl. přenesená",J446,0)</f>
        <v>0</v>
      </c>
      <c r="BH446" s="221">
        <f>IF(N446="sníž. přenesená",J446,0)</f>
        <v>0</v>
      </c>
      <c r="BI446" s="221">
        <f>IF(N446="nulová",J446,0)</f>
        <v>0</v>
      </c>
      <c r="BJ446" s="20" t="s">
        <v>82</v>
      </c>
      <c r="BK446" s="221">
        <f>ROUND(I446*H446,2)</f>
        <v>0</v>
      </c>
      <c r="BL446" s="20" t="s">
        <v>286</v>
      </c>
      <c r="BM446" s="220" t="s">
        <v>705</v>
      </c>
    </row>
    <row r="447" s="2" customFormat="1">
      <c r="A447" s="41"/>
      <c r="B447" s="42"/>
      <c r="C447" s="43"/>
      <c r="D447" s="222" t="s">
        <v>199</v>
      </c>
      <c r="E447" s="43"/>
      <c r="F447" s="223" t="s">
        <v>706</v>
      </c>
      <c r="G447" s="43"/>
      <c r="H447" s="43"/>
      <c r="I447" s="224"/>
      <c r="J447" s="43"/>
      <c r="K447" s="43"/>
      <c r="L447" s="47"/>
      <c r="M447" s="225"/>
      <c r="N447" s="226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199</v>
      </c>
      <c r="AU447" s="20" t="s">
        <v>84</v>
      </c>
    </row>
    <row r="448" s="12" customFormat="1" ht="22.8" customHeight="1">
      <c r="A448" s="12"/>
      <c r="B448" s="193"/>
      <c r="C448" s="194"/>
      <c r="D448" s="195" t="s">
        <v>73</v>
      </c>
      <c r="E448" s="207" t="s">
        <v>707</v>
      </c>
      <c r="F448" s="207" t="s">
        <v>708</v>
      </c>
      <c r="G448" s="194"/>
      <c r="H448" s="194"/>
      <c r="I448" s="197"/>
      <c r="J448" s="208">
        <f>BK448</f>
        <v>0</v>
      </c>
      <c r="K448" s="194"/>
      <c r="L448" s="199"/>
      <c r="M448" s="200"/>
      <c r="N448" s="201"/>
      <c r="O448" s="201"/>
      <c r="P448" s="202">
        <f>SUM(P449:P494)</f>
        <v>0</v>
      </c>
      <c r="Q448" s="201"/>
      <c r="R448" s="202">
        <f>SUM(R449:R494)</f>
        <v>0.26931152000000003</v>
      </c>
      <c r="S448" s="201"/>
      <c r="T448" s="203">
        <f>SUM(T449:T494)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4" t="s">
        <v>84</v>
      </c>
      <c r="AT448" s="205" t="s">
        <v>73</v>
      </c>
      <c r="AU448" s="205" t="s">
        <v>82</v>
      </c>
      <c r="AY448" s="204" t="s">
        <v>190</v>
      </c>
      <c r="BK448" s="206">
        <f>SUM(BK449:BK494)</f>
        <v>0</v>
      </c>
    </row>
    <row r="449" s="2" customFormat="1" ht="24.15" customHeight="1">
      <c r="A449" s="41"/>
      <c r="B449" s="42"/>
      <c r="C449" s="209" t="s">
        <v>709</v>
      </c>
      <c r="D449" s="209" t="s">
        <v>192</v>
      </c>
      <c r="E449" s="210" t="s">
        <v>710</v>
      </c>
      <c r="F449" s="211" t="s">
        <v>711</v>
      </c>
      <c r="G449" s="212" t="s">
        <v>195</v>
      </c>
      <c r="H449" s="213">
        <v>6.0300000000000002</v>
      </c>
      <c r="I449" s="214"/>
      <c r="J449" s="215">
        <f>ROUND(I449*H449,2)</f>
        <v>0</v>
      </c>
      <c r="K449" s="211" t="s">
        <v>196</v>
      </c>
      <c r="L449" s="47"/>
      <c r="M449" s="216" t="s">
        <v>28</v>
      </c>
      <c r="N449" s="217" t="s">
        <v>45</v>
      </c>
      <c r="O449" s="87"/>
      <c r="P449" s="218">
        <f>O449*H449</f>
        <v>0</v>
      </c>
      <c r="Q449" s="218">
        <v>0</v>
      </c>
      <c r="R449" s="218">
        <f>Q449*H449</f>
        <v>0</v>
      </c>
      <c r="S449" s="218">
        <v>0</v>
      </c>
      <c r="T449" s="219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0" t="s">
        <v>286</v>
      </c>
      <c r="AT449" s="220" t="s">
        <v>192</v>
      </c>
      <c r="AU449" s="220" t="s">
        <v>84</v>
      </c>
      <c r="AY449" s="20" t="s">
        <v>190</v>
      </c>
      <c r="BE449" s="221">
        <f>IF(N449="základní",J449,0)</f>
        <v>0</v>
      </c>
      <c r="BF449" s="221">
        <f>IF(N449="snížená",J449,0)</f>
        <v>0</v>
      </c>
      <c r="BG449" s="221">
        <f>IF(N449="zákl. přenesená",J449,0)</f>
        <v>0</v>
      </c>
      <c r="BH449" s="221">
        <f>IF(N449="sníž. přenesená",J449,0)</f>
        <v>0</v>
      </c>
      <c r="BI449" s="221">
        <f>IF(N449="nulová",J449,0)</f>
        <v>0</v>
      </c>
      <c r="BJ449" s="20" t="s">
        <v>82</v>
      </c>
      <c r="BK449" s="221">
        <f>ROUND(I449*H449,2)</f>
        <v>0</v>
      </c>
      <c r="BL449" s="20" t="s">
        <v>286</v>
      </c>
      <c r="BM449" s="220" t="s">
        <v>712</v>
      </c>
    </row>
    <row r="450" s="2" customFormat="1">
      <c r="A450" s="41"/>
      <c r="B450" s="42"/>
      <c r="C450" s="43"/>
      <c r="D450" s="222" t="s">
        <v>199</v>
      </c>
      <c r="E450" s="43"/>
      <c r="F450" s="223" t="s">
        <v>713</v>
      </c>
      <c r="G450" s="43"/>
      <c r="H450" s="43"/>
      <c r="I450" s="224"/>
      <c r="J450" s="43"/>
      <c r="K450" s="43"/>
      <c r="L450" s="47"/>
      <c r="M450" s="225"/>
      <c r="N450" s="226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199</v>
      </c>
      <c r="AU450" s="20" t="s">
        <v>84</v>
      </c>
    </row>
    <row r="451" s="14" customFormat="1">
      <c r="A451" s="14"/>
      <c r="B451" s="238"/>
      <c r="C451" s="239"/>
      <c r="D451" s="229" t="s">
        <v>201</v>
      </c>
      <c r="E451" s="240" t="s">
        <v>28</v>
      </c>
      <c r="F451" s="241" t="s">
        <v>146</v>
      </c>
      <c r="G451" s="239"/>
      <c r="H451" s="242">
        <v>6.0300000000000002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8" t="s">
        <v>201</v>
      </c>
      <c r="AU451" s="248" t="s">
        <v>84</v>
      </c>
      <c r="AV451" s="14" t="s">
        <v>84</v>
      </c>
      <c r="AW451" s="14" t="s">
        <v>35</v>
      </c>
      <c r="AX451" s="14" t="s">
        <v>82</v>
      </c>
      <c r="AY451" s="248" t="s">
        <v>190</v>
      </c>
    </row>
    <row r="452" s="2" customFormat="1" ht="24.15" customHeight="1">
      <c r="A452" s="41"/>
      <c r="B452" s="42"/>
      <c r="C452" s="209" t="s">
        <v>714</v>
      </c>
      <c r="D452" s="209" t="s">
        <v>192</v>
      </c>
      <c r="E452" s="210" t="s">
        <v>715</v>
      </c>
      <c r="F452" s="211" t="s">
        <v>716</v>
      </c>
      <c r="G452" s="212" t="s">
        <v>195</v>
      </c>
      <c r="H452" s="213">
        <v>6.0300000000000002</v>
      </c>
      <c r="I452" s="214"/>
      <c r="J452" s="215">
        <f>ROUND(I452*H452,2)</f>
        <v>0</v>
      </c>
      <c r="K452" s="211" t="s">
        <v>196</v>
      </c>
      <c r="L452" s="47"/>
      <c r="M452" s="216" t="s">
        <v>28</v>
      </c>
      <c r="N452" s="217" t="s">
        <v>45</v>
      </c>
      <c r="O452" s="87"/>
      <c r="P452" s="218">
        <f>O452*H452</f>
        <v>0</v>
      </c>
      <c r="Q452" s="218">
        <v>0.00029999999999999997</v>
      </c>
      <c r="R452" s="218">
        <f>Q452*H452</f>
        <v>0.0018089999999999998</v>
      </c>
      <c r="S452" s="218">
        <v>0</v>
      </c>
      <c r="T452" s="219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0" t="s">
        <v>286</v>
      </c>
      <c r="AT452" s="220" t="s">
        <v>192</v>
      </c>
      <c r="AU452" s="220" t="s">
        <v>84</v>
      </c>
      <c r="AY452" s="20" t="s">
        <v>190</v>
      </c>
      <c r="BE452" s="221">
        <f>IF(N452="základní",J452,0)</f>
        <v>0</v>
      </c>
      <c r="BF452" s="221">
        <f>IF(N452="snížená",J452,0)</f>
        <v>0</v>
      </c>
      <c r="BG452" s="221">
        <f>IF(N452="zákl. přenesená",J452,0)</f>
        <v>0</v>
      </c>
      <c r="BH452" s="221">
        <f>IF(N452="sníž. přenesená",J452,0)</f>
        <v>0</v>
      </c>
      <c r="BI452" s="221">
        <f>IF(N452="nulová",J452,0)</f>
        <v>0</v>
      </c>
      <c r="BJ452" s="20" t="s">
        <v>82</v>
      </c>
      <c r="BK452" s="221">
        <f>ROUND(I452*H452,2)</f>
        <v>0</v>
      </c>
      <c r="BL452" s="20" t="s">
        <v>286</v>
      </c>
      <c r="BM452" s="220" t="s">
        <v>717</v>
      </c>
    </row>
    <row r="453" s="2" customFormat="1">
      <c r="A453" s="41"/>
      <c r="B453" s="42"/>
      <c r="C453" s="43"/>
      <c r="D453" s="222" t="s">
        <v>199</v>
      </c>
      <c r="E453" s="43"/>
      <c r="F453" s="223" t="s">
        <v>718</v>
      </c>
      <c r="G453" s="43"/>
      <c r="H453" s="43"/>
      <c r="I453" s="224"/>
      <c r="J453" s="43"/>
      <c r="K453" s="43"/>
      <c r="L453" s="47"/>
      <c r="M453" s="225"/>
      <c r="N453" s="226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199</v>
      </c>
      <c r="AU453" s="20" t="s">
        <v>84</v>
      </c>
    </row>
    <row r="454" s="14" customFormat="1">
      <c r="A454" s="14"/>
      <c r="B454" s="238"/>
      <c r="C454" s="239"/>
      <c r="D454" s="229" t="s">
        <v>201</v>
      </c>
      <c r="E454" s="240" t="s">
        <v>28</v>
      </c>
      <c r="F454" s="241" t="s">
        <v>146</v>
      </c>
      <c r="G454" s="239"/>
      <c r="H454" s="242">
        <v>6.0300000000000002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8" t="s">
        <v>201</v>
      </c>
      <c r="AU454" s="248" t="s">
        <v>84</v>
      </c>
      <c r="AV454" s="14" t="s">
        <v>84</v>
      </c>
      <c r="AW454" s="14" t="s">
        <v>35</v>
      </c>
      <c r="AX454" s="14" t="s">
        <v>82</v>
      </c>
      <c r="AY454" s="248" t="s">
        <v>190</v>
      </c>
    </row>
    <row r="455" s="2" customFormat="1" ht="24.15" customHeight="1">
      <c r="A455" s="41"/>
      <c r="B455" s="42"/>
      <c r="C455" s="209" t="s">
        <v>719</v>
      </c>
      <c r="D455" s="209" t="s">
        <v>192</v>
      </c>
      <c r="E455" s="210" t="s">
        <v>720</v>
      </c>
      <c r="F455" s="211" t="s">
        <v>721</v>
      </c>
      <c r="G455" s="212" t="s">
        <v>195</v>
      </c>
      <c r="H455" s="213">
        <v>4.032</v>
      </c>
      <c r="I455" s="214"/>
      <c r="J455" s="215">
        <f>ROUND(I455*H455,2)</f>
        <v>0</v>
      </c>
      <c r="K455" s="211" t="s">
        <v>196</v>
      </c>
      <c r="L455" s="47"/>
      <c r="M455" s="216" t="s">
        <v>28</v>
      </c>
      <c r="N455" s="217" t="s">
        <v>45</v>
      </c>
      <c r="O455" s="87"/>
      <c r="P455" s="218">
        <f>O455*H455</f>
        <v>0</v>
      </c>
      <c r="Q455" s="218">
        <v>0.00050000000000000001</v>
      </c>
      <c r="R455" s="218">
        <f>Q455*H455</f>
        <v>0.002016</v>
      </c>
      <c r="S455" s="218">
        <v>0</v>
      </c>
      <c r="T455" s="219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0" t="s">
        <v>286</v>
      </c>
      <c r="AT455" s="220" t="s">
        <v>192</v>
      </c>
      <c r="AU455" s="220" t="s">
        <v>84</v>
      </c>
      <c r="AY455" s="20" t="s">
        <v>190</v>
      </c>
      <c r="BE455" s="221">
        <f>IF(N455="základní",J455,0)</f>
        <v>0</v>
      </c>
      <c r="BF455" s="221">
        <f>IF(N455="snížená",J455,0)</f>
        <v>0</v>
      </c>
      <c r="BG455" s="221">
        <f>IF(N455="zákl. přenesená",J455,0)</f>
        <v>0</v>
      </c>
      <c r="BH455" s="221">
        <f>IF(N455="sníž. přenesená",J455,0)</f>
        <v>0</v>
      </c>
      <c r="BI455" s="221">
        <f>IF(N455="nulová",J455,0)</f>
        <v>0</v>
      </c>
      <c r="BJ455" s="20" t="s">
        <v>82</v>
      </c>
      <c r="BK455" s="221">
        <f>ROUND(I455*H455,2)</f>
        <v>0</v>
      </c>
      <c r="BL455" s="20" t="s">
        <v>286</v>
      </c>
      <c r="BM455" s="220" t="s">
        <v>722</v>
      </c>
    </row>
    <row r="456" s="2" customFormat="1">
      <c r="A456" s="41"/>
      <c r="B456" s="42"/>
      <c r="C456" s="43"/>
      <c r="D456" s="222" t="s">
        <v>199</v>
      </c>
      <c r="E456" s="43"/>
      <c r="F456" s="223" t="s">
        <v>723</v>
      </c>
      <c r="G456" s="43"/>
      <c r="H456" s="43"/>
      <c r="I456" s="224"/>
      <c r="J456" s="43"/>
      <c r="K456" s="43"/>
      <c r="L456" s="47"/>
      <c r="M456" s="225"/>
      <c r="N456" s="226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199</v>
      </c>
      <c r="AU456" s="20" t="s">
        <v>84</v>
      </c>
    </row>
    <row r="457" s="13" customFormat="1">
      <c r="A457" s="13"/>
      <c r="B457" s="227"/>
      <c r="C457" s="228"/>
      <c r="D457" s="229" t="s">
        <v>201</v>
      </c>
      <c r="E457" s="230" t="s">
        <v>28</v>
      </c>
      <c r="F457" s="231" t="s">
        <v>202</v>
      </c>
      <c r="G457" s="228"/>
      <c r="H457" s="230" t="s">
        <v>28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7" t="s">
        <v>201</v>
      </c>
      <c r="AU457" s="237" t="s">
        <v>84</v>
      </c>
      <c r="AV457" s="13" t="s">
        <v>82</v>
      </c>
      <c r="AW457" s="13" t="s">
        <v>35</v>
      </c>
      <c r="AX457" s="13" t="s">
        <v>74</v>
      </c>
      <c r="AY457" s="237" t="s">
        <v>190</v>
      </c>
    </row>
    <row r="458" s="14" customFormat="1">
      <c r="A458" s="14"/>
      <c r="B458" s="238"/>
      <c r="C458" s="239"/>
      <c r="D458" s="229" t="s">
        <v>201</v>
      </c>
      <c r="E458" s="240" t="s">
        <v>28</v>
      </c>
      <c r="F458" s="241" t="s">
        <v>724</v>
      </c>
      <c r="G458" s="239"/>
      <c r="H458" s="242">
        <v>4.032</v>
      </c>
      <c r="I458" s="243"/>
      <c r="J458" s="239"/>
      <c r="K458" s="239"/>
      <c r="L458" s="244"/>
      <c r="M458" s="245"/>
      <c r="N458" s="246"/>
      <c r="O458" s="246"/>
      <c r="P458" s="246"/>
      <c r="Q458" s="246"/>
      <c r="R458" s="246"/>
      <c r="S458" s="246"/>
      <c r="T458" s="24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8" t="s">
        <v>201</v>
      </c>
      <c r="AU458" s="248" t="s">
        <v>84</v>
      </c>
      <c r="AV458" s="14" t="s">
        <v>84</v>
      </c>
      <c r="AW458" s="14" t="s">
        <v>35</v>
      </c>
      <c r="AX458" s="14" t="s">
        <v>74</v>
      </c>
      <c r="AY458" s="248" t="s">
        <v>190</v>
      </c>
    </row>
    <row r="459" s="15" customFormat="1">
      <c r="A459" s="15"/>
      <c r="B459" s="249"/>
      <c r="C459" s="250"/>
      <c r="D459" s="229" t="s">
        <v>201</v>
      </c>
      <c r="E459" s="251" t="s">
        <v>149</v>
      </c>
      <c r="F459" s="252" t="s">
        <v>245</v>
      </c>
      <c r="G459" s="250"/>
      <c r="H459" s="253">
        <v>4.032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9" t="s">
        <v>201</v>
      </c>
      <c r="AU459" s="259" t="s">
        <v>84</v>
      </c>
      <c r="AV459" s="15" t="s">
        <v>197</v>
      </c>
      <c r="AW459" s="15" t="s">
        <v>35</v>
      </c>
      <c r="AX459" s="15" t="s">
        <v>82</v>
      </c>
      <c r="AY459" s="259" t="s">
        <v>190</v>
      </c>
    </row>
    <row r="460" s="2" customFormat="1" ht="37.8" customHeight="1">
      <c r="A460" s="41"/>
      <c r="B460" s="42"/>
      <c r="C460" s="209" t="s">
        <v>725</v>
      </c>
      <c r="D460" s="209" t="s">
        <v>192</v>
      </c>
      <c r="E460" s="210" t="s">
        <v>726</v>
      </c>
      <c r="F460" s="211" t="s">
        <v>727</v>
      </c>
      <c r="G460" s="212" t="s">
        <v>195</v>
      </c>
      <c r="H460" s="213">
        <v>8.0640000000000001</v>
      </c>
      <c r="I460" s="214"/>
      <c r="J460" s="215">
        <f>ROUND(I460*H460,2)</f>
        <v>0</v>
      </c>
      <c r="K460" s="211" t="s">
        <v>196</v>
      </c>
      <c r="L460" s="47"/>
      <c r="M460" s="216" t="s">
        <v>28</v>
      </c>
      <c r="N460" s="217" t="s">
        <v>45</v>
      </c>
      <c r="O460" s="87"/>
      <c r="P460" s="218">
        <f>O460*H460</f>
        <v>0</v>
      </c>
      <c r="Q460" s="218">
        <v>0.0074999999999999997</v>
      </c>
      <c r="R460" s="218">
        <f>Q460*H460</f>
        <v>0.060479999999999999</v>
      </c>
      <c r="S460" s="218">
        <v>0</v>
      </c>
      <c r="T460" s="219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0" t="s">
        <v>286</v>
      </c>
      <c r="AT460" s="220" t="s">
        <v>192</v>
      </c>
      <c r="AU460" s="220" t="s">
        <v>84</v>
      </c>
      <c r="AY460" s="20" t="s">
        <v>190</v>
      </c>
      <c r="BE460" s="221">
        <f>IF(N460="základní",J460,0)</f>
        <v>0</v>
      </c>
      <c r="BF460" s="221">
        <f>IF(N460="snížená",J460,0)</f>
        <v>0</v>
      </c>
      <c r="BG460" s="221">
        <f>IF(N460="zákl. přenesená",J460,0)</f>
        <v>0</v>
      </c>
      <c r="BH460" s="221">
        <f>IF(N460="sníž. přenesená",J460,0)</f>
        <v>0</v>
      </c>
      <c r="BI460" s="221">
        <f>IF(N460="nulová",J460,0)</f>
        <v>0</v>
      </c>
      <c r="BJ460" s="20" t="s">
        <v>82</v>
      </c>
      <c r="BK460" s="221">
        <f>ROUND(I460*H460,2)</f>
        <v>0</v>
      </c>
      <c r="BL460" s="20" t="s">
        <v>286</v>
      </c>
      <c r="BM460" s="220" t="s">
        <v>728</v>
      </c>
    </row>
    <row r="461" s="2" customFormat="1">
      <c r="A461" s="41"/>
      <c r="B461" s="42"/>
      <c r="C461" s="43"/>
      <c r="D461" s="222" t="s">
        <v>199</v>
      </c>
      <c r="E461" s="43"/>
      <c r="F461" s="223" t="s">
        <v>729</v>
      </c>
      <c r="G461" s="43"/>
      <c r="H461" s="43"/>
      <c r="I461" s="224"/>
      <c r="J461" s="43"/>
      <c r="K461" s="43"/>
      <c r="L461" s="47"/>
      <c r="M461" s="225"/>
      <c r="N461" s="226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199</v>
      </c>
      <c r="AU461" s="20" t="s">
        <v>84</v>
      </c>
    </row>
    <row r="462" s="14" customFormat="1">
      <c r="A462" s="14"/>
      <c r="B462" s="238"/>
      <c r="C462" s="239"/>
      <c r="D462" s="229" t="s">
        <v>201</v>
      </c>
      <c r="E462" s="240" t="s">
        <v>28</v>
      </c>
      <c r="F462" s="241" t="s">
        <v>730</v>
      </c>
      <c r="G462" s="239"/>
      <c r="H462" s="242">
        <v>8.0640000000000001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8" t="s">
        <v>201</v>
      </c>
      <c r="AU462" s="248" t="s">
        <v>84</v>
      </c>
      <c r="AV462" s="14" t="s">
        <v>84</v>
      </c>
      <c r="AW462" s="14" t="s">
        <v>35</v>
      </c>
      <c r="AX462" s="14" t="s">
        <v>82</v>
      </c>
      <c r="AY462" s="248" t="s">
        <v>190</v>
      </c>
    </row>
    <row r="463" s="2" customFormat="1" ht="37.8" customHeight="1">
      <c r="A463" s="41"/>
      <c r="B463" s="42"/>
      <c r="C463" s="209" t="s">
        <v>731</v>
      </c>
      <c r="D463" s="209" t="s">
        <v>192</v>
      </c>
      <c r="E463" s="210" t="s">
        <v>732</v>
      </c>
      <c r="F463" s="211" t="s">
        <v>733</v>
      </c>
      <c r="G463" s="212" t="s">
        <v>249</v>
      </c>
      <c r="H463" s="213">
        <v>2.4399999999999999</v>
      </c>
      <c r="I463" s="214"/>
      <c r="J463" s="215">
        <f>ROUND(I463*H463,2)</f>
        <v>0</v>
      </c>
      <c r="K463" s="211" t="s">
        <v>196</v>
      </c>
      <c r="L463" s="47"/>
      <c r="M463" s="216" t="s">
        <v>28</v>
      </c>
      <c r="N463" s="217" t="s">
        <v>45</v>
      </c>
      <c r="O463" s="87"/>
      <c r="P463" s="218">
        <f>O463*H463</f>
        <v>0</v>
      </c>
      <c r="Q463" s="218">
        <v>0.00042999999999999999</v>
      </c>
      <c r="R463" s="218">
        <f>Q463*H463</f>
        <v>0.0010491999999999999</v>
      </c>
      <c r="S463" s="218">
        <v>0</v>
      </c>
      <c r="T463" s="219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0" t="s">
        <v>286</v>
      </c>
      <c r="AT463" s="220" t="s">
        <v>192</v>
      </c>
      <c r="AU463" s="220" t="s">
        <v>84</v>
      </c>
      <c r="AY463" s="20" t="s">
        <v>190</v>
      </c>
      <c r="BE463" s="221">
        <f>IF(N463="základní",J463,0)</f>
        <v>0</v>
      </c>
      <c r="BF463" s="221">
        <f>IF(N463="snížená",J463,0)</f>
        <v>0</v>
      </c>
      <c r="BG463" s="221">
        <f>IF(N463="zákl. přenesená",J463,0)</f>
        <v>0</v>
      </c>
      <c r="BH463" s="221">
        <f>IF(N463="sníž. přenesená",J463,0)</f>
        <v>0</v>
      </c>
      <c r="BI463" s="221">
        <f>IF(N463="nulová",J463,0)</f>
        <v>0</v>
      </c>
      <c r="BJ463" s="20" t="s">
        <v>82</v>
      </c>
      <c r="BK463" s="221">
        <f>ROUND(I463*H463,2)</f>
        <v>0</v>
      </c>
      <c r="BL463" s="20" t="s">
        <v>286</v>
      </c>
      <c r="BM463" s="220" t="s">
        <v>734</v>
      </c>
    </row>
    <row r="464" s="2" customFormat="1">
      <c r="A464" s="41"/>
      <c r="B464" s="42"/>
      <c r="C464" s="43"/>
      <c r="D464" s="222" t="s">
        <v>199</v>
      </c>
      <c r="E464" s="43"/>
      <c r="F464" s="223" t="s">
        <v>735</v>
      </c>
      <c r="G464" s="43"/>
      <c r="H464" s="43"/>
      <c r="I464" s="224"/>
      <c r="J464" s="43"/>
      <c r="K464" s="43"/>
      <c r="L464" s="47"/>
      <c r="M464" s="225"/>
      <c r="N464" s="226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199</v>
      </c>
      <c r="AU464" s="20" t="s">
        <v>84</v>
      </c>
    </row>
    <row r="465" s="13" customFormat="1">
      <c r="A465" s="13"/>
      <c r="B465" s="227"/>
      <c r="C465" s="228"/>
      <c r="D465" s="229" t="s">
        <v>201</v>
      </c>
      <c r="E465" s="230" t="s">
        <v>28</v>
      </c>
      <c r="F465" s="231" t="s">
        <v>202</v>
      </c>
      <c r="G465" s="228"/>
      <c r="H465" s="230" t="s">
        <v>28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201</v>
      </c>
      <c r="AU465" s="237" t="s">
        <v>84</v>
      </c>
      <c r="AV465" s="13" t="s">
        <v>82</v>
      </c>
      <c r="AW465" s="13" t="s">
        <v>35</v>
      </c>
      <c r="AX465" s="13" t="s">
        <v>74</v>
      </c>
      <c r="AY465" s="237" t="s">
        <v>190</v>
      </c>
    </row>
    <row r="466" s="14" customFormat="1">
      <c r="A466" s="14"/>
      <c r="B466" s="238"/>
      <c r="C466" s="239"/>
      <c r="D466" s="229" t="s">
        <v>201</v>
      </c>
      <c r="E466" s="240" t="s">
        <v>28</v>
      </c>
      <c r="F466" s="241" t="s">
        <v>736</v>
      </c>
      <c r="G466" s="239"/>
      <c r="H466" s="242">
        <v>2.4399999999999999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8" t="s">
        <v>201</v>
      </c>
      <c r="AU466" s="248" t="s">
        <v>84</v>
      </c>
      <c r="AV466" s="14" t="s">
        <v>84</v>
      </c>
      <c r="AW466" s="14" t="s">
        <v>35</v>
      </c>
      <c r="AX466" s="14" t="s">
        <v>74</v>
      </c>
      <c r="AY466" s="248" t="s">
        <v>190</v>
      </c>
    </row>
    <row r="467" s="15" customFormat="1">
      <c r="A467" s="15"/>
      <c r="B467" s="249"/>
      <c r="C467" s="250"/>
      <c r="D467" s="229" t="s">
        <v>201</v>
      </c>
      <c r="E467" s="251" t="s">
        <v>138</v>
      </c>
      <c r="F467" s="252" t="s">
        <v>245</v>
      </c>
      <c r="G467" s="250"/>
      <c r="H467" s="253">
        <v>2.4399999999999999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9" t="s">
        <v>201</v>
      </c>
      <c r="AU467" s="259" t="s">
        <v>84</v>
      </c>
      <c r="AV467" s="15" t="s">
        <v>197</v>
      </c>
      <c r="AW467" s="15" t="s">
        <v>35</v>
      </c>
      <c r="AX467" s="15" t="s">
        <v>82</v>
      </c>
      <c r="AY467" s="259" t="s">
        <v>190</v>
      </c>
    </row>
    <row r="468" s="2" customFormat="1" ht="16.5" customHeight="1">
      <c r="A468" s="41"/>
      <c r="B468" s="42"/>
      <c r="C468" s="260" t="s">
        <v>737</v>
      </c>
      <c r="D468" s="260" t="s">
        <v>261</v>
      </c>
      <c r="E468" s="261" t="s">
        <v>738</v>
      </c>
      <c r="F468" s="262" t="s">
        <v>739</v>
      </c>
      <c r="G468" s="263" t="s">
        <v>249</v>
      </c>
      <c r="H468" s="264">
        <v>2.6840000000000002</v>
      </c>
      <c r="I468" s="265"/>
      <c r="J468" s="266">
        <f>ROUND(I468*H468,2)</f>
        <v>0</v>
      </c>
      <c r="K468" s="262" t="s">
        <v>28</v>
      </c>
      <c r="L468" s="267"/>
      <c r="M468" s="268" t="s">
        <v>28</v>
      </c>
      <c r="N468" s="269" t="s">
        <v>45</v>
      </c>
      <c r="O468" s="87"/>
      <c r="P468" s="218">
        <f>O468*H468</f>
        <v>0</v>
      </c>
      <c r="Q468" s="218">
        <v>0.00198</v>
      </c>
      <c r="R468" s="218">
        <f>Q468*H468</f>
        <v>0.00531432</v>
      </c>
      <c r="S468" s="218">
        <v>0</v>
      </c>
      <c r="T468" s="219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0" t="s">
        <v>381</v>
      </c>
      <c r="AT468" s="220" t="s">
        <v>261</v>
      </c>
      <c r="AU468" s="220" t="s">
        <v>84</v>
      </c>
      <c r="AY468" s="20" t="s">
        <v>190</v>
      </c>
      <c r="BE468" s="221">
        <f>IF(N468="základní",J468,0)</f>
        <v>0</v>
      </c>
      <c r="BF468" s="221">
        <f>IF(N468="snížená",J468,0)</f>
        <v>0</v>
      </c>
      <c r="BG468" s="221">
        <f>IF(N468="zákl. přenesená",J468,0)</f>
        <v>0</v>
      </c>
      <c r="BH468" s="221">
        <f>IF(N468="sníž. přenesená",J468,0)</f>
        <v>0</v>
      </c>
      <c r="BI468" s="221">
        <f>IF(N468="nulová",J468,0)</f>
        <v>0</v>
      </c>
      <c r="BJ468" s="20" t="s">
        <v>82</v>
      </c>
      <c r="BK468" s="221">
        <f>ROUND(I468*H468,2)</f>
        <v>0</v>
      </c>
      <c r="BL468" s="20" t="s">
        <v>286</v>
      </c>
      <c r="BM468" s="220" t="s">
        <v>740</v>
      </c>
    </row>
    <row r="469" s="14" customFormat="1">
      <c r="A469" s="14"/>
      <c r="B469" s="238"/>
      <c r="C469" s="239"/>
      <c r="D469" s="229" t="s">
        <v>201</v>
      </c>
      <c r="E469" s="240" t="s">
        <v>28</v>
      </c>
      <c r="F469" s="241" t="s">
        <v>741</v>
      </c>
      <c r="G469" s="239"/>
      <c r="H469" s="242">
        <v>2.6840000000000002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8" t="s">
        <v>201</v>
      </c>
      <c r="AU469" s="248" t="s">
        <v>84</v>
      </c>
      <c r="AV469" s="14" t="s">
        <v>84</v>
      </c>
      <c r="AW469" s="14" t="s">
        <v>35</v>
      </c>
      <c r="AX469" s="14" t="s">
        <v>82</v>
      </c>
      <c r="AY469" s="248" t="s">
        <v>190</v>
      </c>
    </row>
    <row r="470" s="2" customFormat="1" ht="37.8" customHeight="1">
      <c r="A470" s="41"/>
      <c r="B470" s="42"/>
      <c r="C470" s="209" t="s">
        <v>742</v>
      </c>
      <c r="D470" s="209" t="s">
        <v>192</v>
      </c>
      <c r="E470" s="210" t="s">
        <v>743</v>
      </c>
      <c r="F470" s="211" t="s">
        <v>744</v>
      </c>
      <c r="G470" s="212" t="s">
        <v>195</v>
      </c>
      <c r="H470" s="213">
        <v>6.0300000000000002</v>
      </c>
      <c r="I470" s="214"/>
      <c r="J470" s="215">
        <f>ROUND(I470*H470,2)</f>
        <v>0</v>
      </c>
      <c r="K470" s="211" t="s">
        <v>196</v>
      </c>
      <c r="L470" s="47"/>
      <c r="M470" s="216" t="s">
        <v>28</v>
      </c>
      <c r="N470" s="217" t="s">
        <v>45</v>
      </c>
      <c r="O470" s="87"/>
      <c r="P470" s="218">
        <f>O470*H470</f>
        <v>0</v>
      </c>
      <c r="Q470" s="218">
        <v>0.0060000000000000001</v>
      </c>
      <c r="R470" s="218">
        <f>Q470*H470</f>
        <v>0.036180000000000004</v>
      </c>
      <c r="S470" s="218">
        <v>0</v>
      </c>
      <c r="T470" s="219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0" t="s">
        <v>286</v>
      </c>
      <c r="AT470" s="220" t="s">
        <v>192</v>
      </c>
      <c r="AU470" s="220" t="s">
        <v>84</v>
      </c>
      <c r="AY470" s="20" t="s">
        <v>190</v>
      </c>
      <c r="BE470" s="221">
        <f>IF(N470="základní",J470,0)</f>
        <v>0</v>
      </c>
      <c r="BF470" s="221">
        <f>IF(N470="snížená",J470,0)</f>
        <v>0</v>
      </c>
      <c r="BG470" s="221">
        <f>IF(N470="zákl. přenesená",J470,0)</f>
        <v>0</v>
      </c>
      <c r="BH470" s="221">
        <f>IF(N470="sníž. přenesená",J470,0)</f>
        <v>0</v>
      </c>
      <c r="BI470" s="221">
        <f>IF(N470="nulová",J470,0)</f>
        <v>0</v>
      </c>
      <c r="BJ470" s="20" t="s">
        <v>82</v>
      </c>
      <c r="BK470" s="221">
        <f>ROUND(I470*H470,2)</f>
        <v>0</v>
      </c>
      <c r="BL470" s="20" t="s">
        <v>286</v>
      </c>
      <c r="BM470" s="220" t="s">
        <v>745</v>
      </c>
    </row>
    <row r="471" s="2" customFormat="1">
      <c r="A471" s="41"/>
      <c r="B471" s="42"/>
      <c r="C471" s="43"/>
      <c r="D471" s="222" t="s">
        <v>199</v>
      </c>
      <c r="E471" s="43"/>
      <c r="F471" s="223" t="s">
        <v>746</v>
      </c>
      <c r="G471" s="43"/>
      <c r="H471" s="43"/>
      <c r="I471" s="224"/>
      <c r="J471" s="43"/>
      <c r="K471" s="43"/>
      <c r="L471" s="47"/>
      <c r="M471" s="225"/>
      <c r="N471" s="226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199</v>
      </c>
      <c r="AU471" s="20" t="s">
        <v>84</v>
      </c>
    </row>
    <row r="472" s="13" customFormat="1">
      <c r="A472" s="13"/>
      <c r="B472" s="227"/>
      <c r="C472" s="228"/>
      <c r="D472" s="229" t="s">
        <v>201</v>
      </c>
      <c r="E472" s="230" t="s">
        <v>28</v>
      </c>
      <c r="F472" s="231" t="s">
        <v>202</v>
      </c>
      <c r="G472" s="228"/>
      <c r="H472" s="230" t="s">
        <v>28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201</v>
      </c>
      <c r="AU472" s="237" t="s">
        <v>84</v>
      </c>
      <c r="AV472" s="13" t="s">
        <v>82</v>
      </c>
      <c r="AW472" s="13" t="s">
        <v>35</v>
      </c>
      <c r="AX472" s="13" t="s">
        <v>74</v>
      </c>
      <c r="AY472" s="237" t="s">
        <v>190</v>
      </c>
    </row>
    <row r="473" s="14" customFormat="1">
      <c r="A473" s="14"/>
      <c r="B473" s="238"/>
      <c r="C473" s="239"/>
      <c r="D473" s="229" t="s">
        <v>201</v>
      </c>
      <c r="E473" s="240" t="s">
        <v>28</v>
      </c>
      <c r="F473" s="241" t="s">
        <v>747</v>
      </c>
      <c r="G473" s="239"/>
      <c r="H473" s="242">
        <v>6.0300000000000002</v>
      </c>
      <c r="I473" s="243"/>
      <c r="J473" s="239"/>
      <c r="K473" s="239"/>
      <c r="L473" s="244"/>
      <c r="M473" s="245"/>
      <c r="N473" s="246"/>
      <c r="O473" s="246"/>
      <c r="P473" s="246"/>
      <c r="Q473" s="246"/>
      <c r="R473" s="246"/>
      <c r="S473" s="246"/>
      <c r="T473" s="24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8" t="s">
        <v>201</v>
      </c>
      <c r="AU473" s="248" t="s">
        <v>84</v>
      </c>
      <c r="AV473" s="14" t="s">
        <v>84</v>
      </c>
      <c r="AW473" s="14" t="s">
        <v>35</v>
      </c>
      <c r="AX473" s="14" t="s">
        <v>74</v>
      </c>
      <c r="AY473" s="248" t="s">
        <v>190</v>
      </c>
    </row>
    <row r="474" s="15" customFormat="1">
      <c r="A474" s="15"/>
      <c r="B474" s="249"/>
      <c r="C474" s="250"/>
      <c r="D474" s="229" t="s">
        <v>201</v>
      </c>
      <c r="E474" s="251" t="s">
        <v>146</v>
      </c>
      <c r="F474" s="252" t="s">
        <v>245</v>
      </c>
      <c r="G474" s="250"/>
      <c r="H474" s="253">
        <v>6.0300000000000002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9" t="s">
        <v>201</v>
      </c>
      <c r="AU474" s="259" t="s">
        <v>84</v>
      </c>
      <c r="AV474" s="15" t="s">
        <v>197</v>
      </c>
      <c r="AW474" s="15" t="s">
        <v>35</v>
      </c>
      <c r="AX474" s="15" t="s">
        <v>82</v>
      </c>
      <c r="AY474" s="259" t="s">
        <v>190</v>
      </c>
    </row>
    <row r="475" s="2" customFormat="1" ht="33" customHeight="1">
      <c r="A475" s="41"/>
      <c r="B475" s="42"/>
      <c r="C475" s="260" t="s">
        <v>401</v>
      </c>
      <c r="D475" s="260" t="s">
        <v>261</v>
      </c>
      <c r="E475" s="261" t="s">
        <v>748</v>
      </c>
      <c r="F475" s="262" t="s">
        <v>749</v>
      </c>
      <c r="G475" s="263" t="s">
        <v>195</v>
      </c>
      <c r="H475" s="264">
        <v>1.067</v>
      </c>
      <c r="I475" s="265"/>
      <c r="J475" s="266">
        <f>ROUND(I475*H475,2)</f>
        <v>0</v>
      </c>
      <c r="K475" s="262" t="s">
        <v>196</v>
      </c>
      <c r="L475" s="267"/>
      <c r="M475" s="268" t="s">
        <v>28</v>
      </c>
      <c r="N475" s="269" t="s">
        <v>45</v>
      </c>
      <c r="O475" s="87"/>
      <c r="P475" s="218">
        <f>O475*H475</f>
        <v>0</v>
      </c>
      <c r="Q475" s="218">
        <v>0.033000000000000002</v>
      </c>
      <c r="R475" s="218">
        <f>Q475*H475</f>
        <v>0.035210999999999999</v>
      </c>
      <c r="S475" s="218">
        <v>0</v>
      </c>
      <c r="T475" s="219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0" t="s">
        <v>381</v>
      </c>
      <c r="AT475" s="220" t="s">
        <v>261</v>
      </c>
      <c r="AU475" s="220" t="s">
        <v>84</v>
      </c>
      <c r="AY475" s="20" t="s">
        <v>190</v>
      </c>
      <c r="BE475" s="221">
        <f>IF(N475="základní",J475,0)</f>
        <v>0</v>
      </c>
      <c r="BF475" s="221">
        <f>IF(N475="snížená",J475,0)</f>
        <v>0</v>
      </c>
      <c r="BG475" s="221">
        <f>IF(N475="zákl. přenesená",J475,0)</f>
        <v>0</v>
      </c>
      <c r="BH475" s="221">
        <f>IF(N475="sníž. přenesená",J475,0)</f>
        <v>0</v>
      </c>
      <c r="BI475" s="221">
        <f>IF(N475="nulová",J475,0)</f>
        <v>0</v>
      </c>
      <c r="BJ475" s="20" t="s">
        <v>82</v>
      </c>
      <c r="BK475" s="221">
        <f>ROUND(I475*H475,2)</f>
        <v>0</v>
      </c>
      <c r="BL475" s="20" t="s">
        <v>286</v>
      </c>
      <c r="BM475" s="220" t="s">
        <v>750</v>
      </c>
    </row>
    <row r="476" s="13" customFormat="1">
      <c r="A476" s="13"/>
      <c r="B476" s="227"/>
      <c r="C476" s="228"/>
      <c r="D476" s="229" t="s">
        <v>201</v>
      </c>
      <c r="E476" s="230" t="s">
        <v>28</v>
      </c>
      <c r="F476" s="231" t="s">
        <v>202</v>
      </c>
      <c r="G476" s="228"/>
      <c r="H476" s="230" t="s">
        <v>28</v>
      </c>
      <c r="I476" s="232"/>
      <c r="J476" s="228"/>
      <c r="K476" s="228"/>
      <c r="L476" s="233"/>
      <c r="M476" s="234"/>
      <c r="N476" s="235"/>
      <c r="O476" s="235"/>
      <c r="P476" s="235"/>
      <c r="Q476" s="235"/>
      <c r="R476" s="235"/>
      <c r="S476" s="235"/>
      <c r="T476" s="23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7" t="s">
        <v>201</v>
      </c>
      <c r="AU476" s="237" t="s">
        <v>84</v>
      </c>
      <c r="AV476" s="13" t="s">
        <v>82</v>
      </c>
      <c r="AW476" s="13" t="s">
        <v>35</v>
      </c>
      <c r="AX476" s="13" t="s">
        <v>74</v>
      </c>
      <c r="AY476" s="237" t="s">
        <v>190</v>
      </c>
    </row>
    <row r="477" s="14" customFormat="1">
      <c r="A477" s="14"/>
      <c r="B477" s="238"/>
      <c r="C477" s="239"/>
      <c r="D477" s="229" t="s">
        <v>201</v>
      </c>
      <c r="E477" s="240" t="s">
        <v>28</v>
      </c>
      <c r="F477" s="241" t="s">
        <v>751</v>
      </c>
      <c r="G477" s="239"/>
      <c r="H477" s="242">
        <v>1.067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8" t="s">
        <v>201</v>
      </c>
      <c r="AU477" s="248" t="s">
        <v>84</v>
      </c>
      <c r="AV477" s="14" t="s">
        <v>84</v>
      </c>
      <c r="AW477" s="14" t="s">
        <v>35</v>
      </c>
      <c r="AX477" s="14" t="s">
        <v>82</v>
      </c>
      <c r="AY477" s="248" t="s">
        <v>190</v>
      </c>
    </row>
    <row r="478" s="2" customFormat="1" ht="33" customHeight="1">
      <c r="A478" s="41"/>
      <c r="B478" s="42"/>
      <c r="C478" s="260" t="s">
        <v>409</v>
      </c>
      <c r="D478" s="260" t="s">
        <v>261</v>
      </c>
      <c r="E478" s="261" t="s">
        <v>752</v>
      </c>
      <c r="F478" s="262" t="s">
        <v>753</v>
      </c>
      <c r="G478" s="263" t="s">
        <v>195</v>
      </c>
      <c r="H478" s="264">
        <v>5.5659999999999998</v>
      </c>
      <c r="I478" s="265"/>
      <c r="J478" s="266">
        <f>ROUND(I478*H478,2)</f>
        <v>0</v>
      </c>
      <c r="K478" s="262" t="s">
        <v>28</v>
      </c>
      <c r="L478" s="267"/>
      <c r="M478" s="268" t="s">
        <v>28</v>
      </c>
      <c r="N478" s="269" t="s">
        <v>45</v>
      </c>
      <c r="O478" s="87"/>
      <c r="P478" s="218">
        <f>O478*H478</f>
        <v>0</v>
      </c>
      <c r="Q478" s="218">
        <v>0.021999999999999999</v>
      </c>
      <c r="R478" s="218">
        <f>Q478*H478</f>
        <v>0.12245199999999999</v>
      </c>
      <c r="S478" s="218">
        <v>0</v>
      </c>
      <c r="T478" s="219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0" t="s">
        <v>381</v>
      </c>
      <c r="AT478" s="220" t="s">
        <v>261</v>
      </c>
      <c r="AU478" s="220" t="s">
        <v>84</v>
      </c>
      <c r="AY478" s="20" t="s">
        <v>190</v>
      </c>
      <c r="BE478" s="221">
        <f>IF(N478="základní",J478,0)</f>
        <v>0</v>
      </c>
      <c r="BF478" s="221">
        <f>IF(N478="snížená",J478,0)</f>
        <v>0</v>
      </c>
      <c r="BG478" s="221">
        <f>IF(N478="zákl. přenesená",J478,0)</f>
        <v>0</v>
      </c>
      <c r="BH478" s="221">
        <f>IF(N478="sníž. přenesená",J478,0)</f>
        <v>0</v>
      </c>
      <c r="BI478" s="221">
        <f>IF(N478="nulová",J478,0)</f>
        <v>0</v>
      </c>
      <c r="BJ478" s="20" t="s">
        <v>82</v>
      </c>
      <c r="BK478" s="221">
        <f>ROUND(I478*H478,2)</f>
        <v>0</v>
      </c>
      <c r="BL478" s="20" t="s">
        <v>286</v>
      </c>
      <c r="BM478" s="220" t="s">
        <v>754</v>
      </c>
    </row>
    <row r="479" s="13" customFormat="1">
      <c r="A479" s="13"/>
      <c r="B479" s="227"/>
      <c r="C479" s="228"/>
      <c r="D479" s="229" t="s">
        <v>201</v>
      </c>
      <c r="E479" s="230" t="s">
        <v>28</v>
      </c>
      <c r="F479" s="231" t="s">
        <v>202</v>
      </c>
      <c r="G479" s="228"/>
      <c r="H479" s="230" t="s">
        <v>28</v>
      </c>
      <c r="I479" s="232"/>
      <c r="J479" s="228"/>
      <c r="K479" s="228"/>
      <c r="L479" s="233"/>
      <c r="M479" s="234"/>
      <c r="N479" s="235"/>
      <c r="O479" s="235"/>
      <c r="P479" s="235"/>
      <c r="Q479" s="235"/>
      <c r="R479" s="235"/>
      <c r="S479" s="235"/>
      <c r="T479" s="23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7" t="s">
        <v>201</v>
      </c>
      <c r="AU479" s="237" t="s">
        <v>84</v>
      </c>
      <c r="AV479" s="13" t="s">
        <v>82</v>
      </c>
      <c r="AW479" s="13" t="s">
        <v>35</v>
      </c>
      <c r="AX479" s="13" t="s">
        <v>74</v>
      </c>
      <c r="AY479" s="237" t="s">
        <v>190</v>
      </c>
    </row>
    <row r="480" s="14" customFormat="1">
      <c r="A480" s="14"/>
      <c r="B480" s="238"/>
      <c r="C480" s="239"/>
      <c r="D480" s="229" t="s">
        <v>201</v>
      </c>
      <c r="E480" s="240" t="s">
        <v>28</v>
      </c>
      <c r="F480" s="241" t="s">
        <v>755</v>
      </c>
      <c r="G480" s="239"/>
      <c r="H480" s="242">
        <v>5.5659999999999998</v>
      </c>
      <c r="I480" s="243"/>
      <c r="J480" s="239"/>
      <c r="K480" s="239"/>
      <c r="L480" s="244"/>
      <c r="M480" s="245"/>
      <c r="N480" s="246"/>
      <c r="O480" s="246"/>
      <c r="P480" s="246"/>
      <c r="Q480" s="246"/>
      <c r="R480" s="246"/>
      <c r="S480" s="246"/>
      <c r="T480" s="24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8" t="s">
        <v>201</v>
      </c>
      <c r="AU480" s="248" t="s">
        <v>84</v>
      </c>
      <c r="AV480" s="14" t="s">
        <v>84</v>
      </c>
      <c r="AW480" s="14" t="s">
        <v>35</v>
      </c>
      <c r="AX480" s="14" t="s">
        <v>74</v>
      </c>
      <c r="AY480" s="248" t="s">
        <v>190</v>
      </c>
    </row>
    <row r="481" s="15" customFormat="1">
      <c r="A481" s="15"/>
      <c r="B481" s="249"/>
      <c r="C481" s="250"/>
      <c r="D481" s="229" t="s">
        <v>201</v>
      </c>
      <c r="E481" s="251" t="s">
        <v>28</v>
      </c>
      <c r="F481" s="252" t="s">
        <v>245</v>
      </c>
      <c r="G481" s="250"/>
      <c r="H481" s="253">
        <v>5.5659999999999998</v>
      </c>
      <c r="I481" s="254"/>
      <c r="J481" s="250"/>
      <c r="K481" s="250"/>
      <c r="L481" s="255"/>
      <c r="M481" s="256"/>
      <c r="N481" s="257"/>
      <c r="O481" s="257"/>
      <c r="P481" s="257"/>
      <c r="Q481" s="257"/>
      <c r="R481" s="257"/>
      <c r="S481" s="257"/>
      <c r="T481" s="258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9" t="s">
        <v>201</v>
      </c>
      <c r="AU481" s="259" t="s">
        <v>84</v>
      </c>
      <c r="AV481" s="15" t="s">
        <v>197</v>
      </c>
      <c r="AW481" s="15" t="s">
        <v>35</v>
      </c>
      <c r="AX481" s="15" t="s">
        <v>82</v>
      </c>
      <c r="AY481" s="259" t="s">
        <v>190</v>
      </c>
    </row>
    <row r="482" s="2" customFormat="1" ht="37.8" customHeight="1">
      <c r="A482" s="41"/>
      <c r="B482" s="42"/>
      <c r="C482" s="209" t="s">
        <v>416</v>
      </c>
      <c r="D482" s="209" t="s">
        <v>192</v>
      </c>
      <c r="E482" s="210" t="s">
        <v>756</v>
      </c>
      <c r="F482" s="211" t="s">
        <v>757</v>
      </c>
      <c r="G482" s="212" t="s">
        <v>195</v>
      </c>
      <c r="H482" s="213">
        <v>6.0300000000000002</v>
      </c>
      <c r="I482" s="214"/>
      <c r="J482" s="215">
        <f>ROUND(I482*H482,2)</f>
        <v>0</v>
      </c>
      <c r="K482" s="211" t="s">
        <v>196</v>
      </c>
      <c r="L482" s="47"/>
      <c r="M482" s="216" t="s">
        <v>28</v>
      </c>
      <c r="N482" s="217" t="s">
        <v>45</v>
      </c>
      <c r="O482" s="87"/>
      <c r="P482" s="218">
        <f>O482*H482</f>
        <v>0</v>
      </c>
      <c r="Q482" s="218">
        <v>0</v>
      </c>
      <c r="R482" s="218">
        <f>Q482*H482</f>
        <v>0</v>
      </c>
      <c r="S482" s="218">
        <v>0</v>
      </c>
      <c r="T482" s="219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20" t="s">
        <v>286</v>
      </c>
      <c r="AT482" s="220" t="s">
        <v>192</v>
      </c>
      <c r="AU482" s="220" t="s">
        <v>84</v>
      </c>
      <c r="AY482" s="20" t="s">
        <v>190</v>
      </c>
      <c r="BE482" s="221">
        <f>IF(N482="základní",J482,0)</f>
        <v>0</v>
      </c>
      <c r="BF482" s="221">
        <f>IF(N482="snížená",J482,0)</f>
        <v>0</v>
      </c>
      <c r="BG482" s="221">
        <f>IF(N482="zákl. přenesená",J482,0)</f>
        <v>0</v>
      </c>
      <c r="BH482" s="221">
        <f>IF(N482="sníž. přenesená",J482,0)</f>
        <v>0</v>
      </c>
      <c r="BI482" s="221">
        <f>IF(N482="nulová",J482,0)</f>
        <v>0</v>
      </c>
      <c r="BJ482" s="20" t="s">
        <v>82</v>
      </c>
      <c r="BK482" s="221">
        <f>ROUND(I482*H482,2)</f>
        <v>0</v>
      </c>
      <c r="BL482" s="20" t="s">
        <v>286</v>
      </c>
      <c r="BM482" s="220" t="s">
        <v>758</v>
      </c>
    </row>
    <row r="483" s="2" customFormat="1">
      <c r="A483" s="41"/>
      <c r="B483" s="42"/>
      <c r="C483" s="43"/>
      <c r="D483" s="222" t="s">
        <v>199</v>
      </c>
      <c r="E483" s="43"/>
      <c r="F483" s="223" t="s">
        <v>759</v>
      </c>
      <c r="G483" s="43"/>
      <c r="H483" s="43"/>
      <c r="I483" s="224"/>
      <c r="J483" s="43"/>
      <c r="K483" s="43"/>
      <c r="L483" s="47"/>
      <c r="M483" s="225"/>
      <c r="N483" s="226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199</v>
      </c>
      <c r="AU483" s="20" t="s">
        <v>84</v>
      </c>
    </row>
    <row r="484" s="14" customFormat="1">
      <c r="A484" s="14"/>
      <c r="B484" s="238"/>
      <c r="C484" s="239"/>
      <c r="D484" s="229" t="s">
        <v>201</v>
      </c>
      <c r="E484" s="240" t="s">
        <v>28</v>
      </c>
      <c r="F484" s="241" t="s">
        <v>146</v>
      </c>
      <c r="G484" s="239"/>
      <c r="H484" s="242">
        <v>6.0300000000000002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8" t="s">
        <v>201</v>
      </c>
      <c r="AU484" s="248" t="s">
        <v>84</v>
      </c>
      <c r="AV484" s="14" t="s">
        <v>84</v>
      </c>
      <c r="AW484" s="14" t="s">
        <v>35</v>
      </c>
      <c r="AX484" s="14" t="s">
        <v>82</v>
      </c>
      <c r="AY484" s="248" t="s">
        <v>190</v>
      </c>
    </row>
    <row r="485" s="2" customFormat="1" ht="37.8" customHeight="1">
      <c r="A485" s="41"/>
      <c r="B485" s="42"/>
      <c r="C485" s="209" t="s">
        <v>760</v>
      </c>
      <c r="D485" s="209" t="s">
        <v>192</v>
      </c>
      <c r="E485" s="210" t="s">
        <v>761</v>
      </c>
      <c r="F485" s="211" t="s">
        <v>762</v>
      </c>
      <c r="G485" s="212" t="s">
        <v>195</v>
      </c>
      <c r="H485" s="213">
        <v>1.8999999999999999</v>
      </c>
      <c r="I485" s="214"/>
      <c r="J485" s="215">
        <f>ROUND(I485*H485,2)</f>
        <v>0</v>
      </c>
      <c r="K485" s="211" t="s">
        <v>196</v>
      </c>
      <c r="L485" s="47"/>
      <c r="M485" s="216" t="s">
        <v>28</v>
      </c>
      <c r="N485" s="217" t="s">
        <v>45</v>
      </c>
      <c r="O485" s="87"/>
      <c r="P485" s="218">
        <f>O485*H485</f>
        <v>0</v>
      </c>
      <c r="Q485" s="218">
        <v>0</v>
      </c>
      <c r="R485" s="218">
        <f>Q485*H485</f>
        <v>0</v>
      </c>
      <c r="S485" s="218">
        <v>0</v>
      </c>
      <c r="T485" s="219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0" t="s">
        <v>286</v>
      </c>
      <c r="AT485" s="220" t="s">
        <v>192</v>
      </c>
      <c r="AU485" s="220" t="s">
        <v>84</v>
      </c>
      <c r="AY485" s="20" t="s">
        <v>190</v>
      </c>
      <c r="BE485" s="221">
        <f>IF(N485="základní",J485,0)</f>
        <v>0</v>
      </c>
      <c r="BF485" s="221">
        <f>IF(N485="snížená",J485,0)</f>
        <v>0</v>
      </c>
      <c r="BG485" s="221">
        <f>IF(N485="zákl. přenesená",J485,0)</f>
        <v>0</v>
      </c>
      <c r="BH485" s="221">
        <f>IF(N485="sníž. přenesená",J485,0)</f>
        <v>0</v>
      </c>
      <c r="BI485" s="221">
        <f>IF(N485="nulová",J485,0)</f>
        <v>0</v>
      </c>
      <c r="BJ485" s="20" t="s">
        <v>82</v>
      </c>
      <c r="BK485" s="221">
        <f>ROUND(I485*H485,2)</f>
        <v>0</v>
      </c>
      <c r="BL485" s="20" t="s">
        <v>286</v>
      </c>
      <c r="BM485" s="220" t="s">
        <v>763</v>
      </c>
    </row>
    <row r="486" s="2" customFormat="1">
      <c r="A486" s="41"/>
      <c r="B486" s="42"/>
      <c r="C486" s="43"/>
      <c r="D486" s="222" t="s">
        <v>199</v>
      </c>
      <c r="E486" s="43"/>
      <c r="F486" s="223" t="s">
        <v>764</v>
      </c>
      <c r="G486" s="43"/>
      <c r="H486" s="43"/>
      <c r="I486" s="224"/>
      <c r="J486" s="43"/>
      <c r="K486" s="43"/>
      <c r="L486" s="47"/>
      <c r="M486" s="225"/>
      <c r="N486" s="226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199</v>
      </c>
      <c r="AU486" s="20" t="s">
        <v>84</v>
      </c>
    </row>
    <row r="487" s="13" customFormat="1">
      <c r="A487" s="13"/>
      <c r="B487" s="227"/>
      <c r="C487" s="228"/>
      <c r="D487" s="229" t="s">
        <v>201</v>
      </c>
      <c r="E487" s="230" t="s">
        <v>28</v>
      </c>
      <c r="F487" s="231" t="s">
        <v>202</v>
      </c>
      <c r="G487" s="228"/>
      <c r="H487" s="230" t="s">
        <v>28</v>
      </c>
      <c r="I487" s="232"/>
      <c r="J487" s="228"/>
      <c r="K487" s="228"/>
      <c r="L487" s="233"/>
      <c r="M487" s="234"/>
      <c r="N487" s="235"/>
      <c r="O487" s="235"/>
      <c r="P487" s="235"/>
      <c r="Q487" s="235"/>
      <c r="R487" s="235"/>
      <c r="S487" s="235"/>
      <c r="T487" s="23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7" t="s">
        <v>201</v>
      </c>
      <c r="AU487" s="237" t="s">
        <v>84</v>
      </c>
      <c r="AV487" s="13" t="s">
        <v>82</v>
      </c>
      <c r="AW487" s="13" t="s">
        <v>35</v>
      </c>
      <c r="AX487" s="13" t="s">
        <v>74</v>
      </c>
      <c r="AY487" s="237" t="s">
        <v>190</v>
      </c>
    </row>
    <row r="488" s="14" customFormat="1">
      <c r="A488" s="14"/>
      <c r="B488" s="238"/>
      <c r="C488" s="239"/>
      <c r="D488" s="229" t="s">
        <v>201</v>
      </c>
      <c r="E488" s="240" t="s">
        <v>28</v>
      </c>
      <c r="F488" s="241" t="s">
        <v>765</v>
      </c>
      <c r="G488" s="239"/>
      <c r="H488" s="242">
        <v>1.8999999999999999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8" t="s">
        <v>201</v>
      </c>
      <c r="AU488" s="248" t="s">
        <v>84</v>
      </c>
      <c r="AV488" s="14" t="s">
        <v>84</v>
      </c>
      <c r="AW488" s="14" t="s">
        <v>35</v>
      </c>
      <c r="AX488" s="14" t="s">
        <v>74</v>
      </c>
      <c r="AY488" s="248" t="s">
        <v>190</v>
      </c>
    </row>
    <row r="489" s="15" customFormat="1">
      <c r="A489" s="15"/>
      <c r="B489" s="249"/>
      <c r="C489" s="250"/>
      <c r="D489" s="229" t="s">
        <v>201</v>
      </c>
      <c r="E489" s="251" t="s">
        <v>28</v>
      </c>
      <c r="F489" s="252" t="s">
        <v>245</v>
      </c>
      <c r="G489" s="250"/>
      <c r="H489" s="253">
        <v>1.8999999999999999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9" t="s">
        <v>201</v>
      </c>
      <c r="AU489" s="259" t="s">
        <v>84</v>
      </c>
      <c r="AV489" s="15" t="s">
        <v>197</v>
      </c>
      <c r="AW489" s="15" t="s">
        <v>35</v>
      </c>
      <c r="AX489" s="15" t="s">
        <v>82</v>
      </c>
      <c r="AY489" s="259" t="s">
        <v>190</v>
      </c>
    </row>
    <row r="490" s="2" customFormat="1" ht="33" customHeight="1">
      <c r="A490" s="41"/>
      <c r="B490" s="42"/>
      <c r="C490" s="209" t="s">
        <v>766</v>
      </c>
      <c r="D490" s="209" t="s">
        <v>192</v>
      </c>
      <c r="E490" s="210" t="s">
        <v>767</v>
      </c>
      <c r="F490" s="211" t="s">
        <v>768</v>
      </c>
      <c r="G490" s="212" t="s">
        <v>195</v>
      </c>
      <c r="H490" s="213">
        <v>3.2000000000000002</v>
      </c>
      <c r="I490" s="214"/>
      <c r="J490" s="215">
        <f>ROUND(I490*H490,2)</f>
        <v>0</v>
      </c>
      <c r="K490" s="211" t="s">
        <v>28</v>
      </c>
      <c r="L490" s="47"/>
      <c r="M490" s="216" t="s">
        <v>28</v>
      </c>
      <c r="N490" s="217" t="s">
        <v>45</v>
      </c>
      <c r="O490" s="87"/>
      <c r="P490" s="218">
        <f>O490*H490</f>
        <v>0</v>
      </c>
      <c r="Q490" s="218">
        <v>0.0015</v>
      </c>
      <c r="R490" s="218">
        <f>Q490*H490</f>
        <v>0.0048000000000000004</v>
      </c>
      <c r="S490" s="218">
        <v>0</v>
      </c>
      <c r="T490" s="219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0" t="s">
        <v>286</v>
      </c>
      <c r="AT490" s="220" t="s">
        <v>192</v>
      </c>
      <c r="AU490" s="220" t="s">
        <v>84</v>
      </c>
      <c r="AY490" s="20" t="s">
        <v>190</v>
      </c>
      <c r="BE490" s="221">
        <f>IF(N490="základní",J490,0)</f>
        <v>0</v>
      </c>
      <c r="BF490" s="221">
        <f>IF(N490="snížená",J490,0)</f>
        <v>0</v>
      </c>
      <c r="BG490" s="221">
        <f>IF(N490="zákl. přenesená",J490,0)</f>
        <v>0</v>
      </c>
      <c r="BH490" s="221">
        <f>IF(N490="sníž. přenesená",J490,0)</f>
        <v>0</v>
      </c>
      <c r="BI490" s="221">
        <f>IF(N490="nulová",J490,0)</f>
        <v>0</v>
      </c>
      <c r="BJ490" s="20" t="s">
        <v>82</v>
      </c>
      <c r="BK490" s="221">
        <f>ROUND(I490*H490,2)</f>
        <v>0</v>
      </c>
      <c r="BL490" s="20" t="s">
        <v>286</v>
      </c>
      <c r="BM490" s="220" t="s">
        <v>769</v>
      </c>
    </row>
    <row r="491" s="13" customFormat="1">
      <c r="A491" s="13"/>
      <c r="B491" s="227"/>
      <c r="C491" s="228"/>
      <c r="D491" s="229" t="s">
        <v>201</v>
      </c>
      <c r="E491" s="230" t="s">
        <v>28</v>
      </c>
      <c r="F491" s="231" t="s">
        <v>202</v>
      </c>
      <c r="G491" s="228"/>
      <c r="H491" s="230" t="s">
        <v>28</v>
      </c>
      <c r="I491" s="232"/>
      <c r="J491" s="228"/>
      <c r="K491" s="228"/>
      <c r="L491" s="233"/>
      <c r="M491" s="234"/>
      <c r="N491" s="235"/>
      <c r="O491" s="235"/>
      <c r="P491" s="235"/>
      <c r="Q491" s="235"/>
      <c r="R491" s="235"/>
      <c r="S491" s="235"/>
      <c r="T491" s="23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7" t="s">
        <v>201</v>
      </c>
      <c r="AU491" s="237" t="s">
        <v>84</v>
      </c>
      <c r="AV491" s="13" t="s">
        <v>82</v>
      </c>
      <c r="AW491" s="13" t="s">
        <v>35</v>
      </c>
      <c r="AX491" s="13" t="s">
        <v>74</v>
      </c>
      <c r="AY491" s="237" t="s">
        <v>190</v>
      </c>
    </row>
    <row r="492" s="14" customFormat="1">
      <c r="A492" s="14"/>
      <c r="B492" s="238"/>
      <c r="C492" s="239"/>
      <c r="D492" s="229" t="s">
        <v>201</v>
      </c>
      <c r="E492" s="240" t="s">
        <v>28</v>
      </c>
      <c r="F492" s="241" t="s">
        <v>770</v>
      </c>
      <c r="G492" s="239"/>
      <c r="H492" s="242">
        <v>3.2000000000000002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8" t="s">
        <v>201</v>
      </c>
      <c r="AU492" s="248" t="s">
        <v>84</v>
      </c>
      <c r="AV492" s="14" t="s">
        <v>84</v>
      </c>
      <c r="AW492" s="14" t="s">
        <v>35</v>
      </c>
      <c r="AX492" s="14" t="s">
        <v>82</v>
      </c>
      <c r="AY492" s="248" t="s">
        <v>190</v>
      </c>
    </row>
    <row r="493" s="2" customFormat="1" ht="49.05" customHeight="1">
      <c r="A493" s="41"/>
      <c r="B493" s="42"/>
      <c r="C493" s="209" t="s">
        <v>771</v>
      </c>
      <c r="D493" s="209" t="s">
        <v>192</v>
      </c>
      <c r="E493" s="210" t="s">
        <v>772</v>
      </c>
      <c r="F493" s="211" t="s">
        <v>773</v>
      </c>
      <c r="G493" s="212" t="s">
        <v>228</v>
      </c>
      <c r="H493" s="213">
        <v>0.26900000000000002</v>
      </c>
      <c r="I493" s="214"/>
      <c r="J493" s="215">
        <f>ROUND(I493*H493,2)</f>
        <v>0</v>
      </c>
      <c r="K493" s="211" t="s">
        <v>196</v>
      </c>
      <c r="L493" s="47"/>
      <c r="M493" s="216" t="s">
        <v>28</v>
      </c>
      <c r="N493" s="217" t="s">
        <v>45</v>
      </c>
      <c r="O493" s="87"/>
      <c r="P493" s="218">
        <f>O493*H493</f>
        <v>0</v>
      </c>
      <c r="Q493" s="218">
        <v>0</v>
      </c>
      <c r="R493" s="218">
        <f>Q493*H493</f>
        <v>0</v>
      </c>
      <c r="S493" s="218">
        <v>0</v>
      </c>
      <c r="T493" s="219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20" t="s">
        <v>286</v>
      </c>
      <c r="AT493" s="220" t="s">
        <v>192</v>
      </c>
      <c r="AU493" s="220" t="s">
        <v>84</v>
      </c>
      <c r="AY493" s="20" t="s">
        <v>190</v>
      </c>
      <c r="BE493" s="221">
        <f>IF(N493="základní",J493,0)</f>
        <v>0</v>
      </c>
      <c r="BF493" s="221">
        <f>IF(N493="snížená",J493,0)</f>
        <v>0</v>
      </c>
      <c r="BG493" s="221">
        <f>IF(N493="zákl. přenesená",J493,0)</f>
        <v>0</v>
      </c>
      <c r="BH493" s="221">
        <f>IF(N493="sníž. přenesená",J493,0)</f>
        <v>0</v>
      </c>
      <c r="BI493" s="221">
        <f>IF(N493="nulová",J493,0)</f>
        <v>0</v>
      </c>
      <c r="BJ493" s="20" t="s">
        <v>82</v>
      </c>
      <c r="BK493" s="221">
        <f>ROUND(I493*H493,2)</f>
        <v>0</v>
      </c>
      <c r="BL493" s="20" t="s">
        <v>286</v>
      </c>
      <c r="BM493" s="220" t="s">
        <v>774</v>
      </c>
    </row>
    <row r="494" s="2" customFormat="1">
      <c r="A494" s="41"/>
      <c r="B494" s="42"/>
      <c r="C494" s="43"/>
      <c r="D494" s="222" t="s">
        <v>199</v>
      </c>
      <c r="E494" s="43"/>
      <c r="F494" s="223" t="s">
        <v>775</v>
      </c>
      <c r="G494" s="43"/>
      <c r="H494" s="43"/>
      <c r="I494" s="224"/>
      <c r="J494" s="43"/>
      <c r="K494" s="43"/>
      <c r="L494" s="47"/>
      <c r="M494" s="225"/>
      <c r="N494" s="226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199</v>
      </c>
      <c r="AU494" s="20" t="s">
        <v>84</v>
      </c>
    </row>
    <row r="495" s="12" customFormat="1" ht="22.8" customHeight="1">
      <c r="A495" s="12"/>
      <c r="B495" s="193"/>
      <c r="C495" s="194"/>
      <c r="D495" s="195" t="s">
        <v>73</v>
      </c>
      <c r="E495" s="207" t="s">
        <v>776</v>
      </c>
      <c r="F495" s="207" t="s">
        <v>777</v>
      </c>
      <c r="G495" s="194"/>
      <c r="H495" s="194"/>
      <c r="I495" s="197"/>
      <c r="J495" s="208">
        <f>BK495</f>
        <v>0</v>
      </c>
      <c r="K495" s="194"/>
      <c r="L495" s="199"/>
      <c r="M495" s="200"/>
      <c r="N495" s="201"/>
      <c r="O495" s="201"/>
      <c r="P495" s="202">
        <f>SUM(P496:P507)</f>
        <v>0</v>
      </c>
      <c r="Q495" s="201"/>
      <c r="R495" s="202">
        <f>SUM(R496:R507)</f>
        <v>0</v>
      </c>
      <c r="S495" s="201"/>
      <c r="T495" s="203">
        <f>SUM(T496:T507)</f>
        <v>0.020768999999999999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04" t="s">
        <v>84</v>
      </c>
      <c r="AT495" s="205" t="s">
        <v>73</v>
      </c>
      <c r="AU495" s="205" t="s">
        <v>82</v>
      </c>
      <c r="AY495" s="204" t="s">
        <v>190</v>
      </c>
      <c r="BK495" s="206">
        <f>SUM(BK496:BK507)</f>
        <v>0</v>
      </c>
    </row>
    <row r="496" s="2" customFormat="1" ht="24.15" customHeight="1">
      <c r="A496" s="41"/>
      <c r="B496" s="42"/>
      <c r="C496" s="209" t="s">
        <v>778</v>
      </c>
      <c r="D496" s="209" t="s">
        <v>192</v>
      </c>
      <c r="E496" s="210" t="s">
        <v>779</v>
      </c>
      <c r="F496" s="211" t="s">
        <v>780</v>
      </c>
      <c r="G496" s="212" t="s">
        <v>195</v>
      </c>
      <c r="H496" s="213">
        <v>0.93100000000000005</v>
      </c>
      <c r="I496" s="214"/>
      <c r="J496" s="215">
        <f>ROUND(I496*H496,2)</f>
        <v>0</v>
      </c>
      <c r="K496" s="211" t="s">
        <v>196</v>
      </c>
      <c r="L496" s="47"/>
      <c r="M496" s="216" t="s">
        <v>28</v>
      </c>
      <c r="N496" s="217" t="s">
        <v>45</v>
      </c>
      <c r="O496" s="87"/>
      <c r="P496" s="218">
        <f>O496*H496</f>
        <v>0</v>
      </c>
      <c r="Q496" s="218">
        <v>0</v>
      </c>
      <c r="R496" s="218">
        <f>Q496*H496</f>
        <v>0</v>
      </c>
      <c r="S496" s="218">
        <v>0.0030000000000000001</v>
      </c>
      <c r="T496" s="219">
        <f>S496*H496</f>
        <v>0.0027930000000000003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0" t="s">
        <v>286</v>
      </c>
      <c r="AT496" s="220" t="s">
        <v>192</v>
      </c>
      <c r="AU496" s="220" t="s">
        <v>84</v>
      </c>
      <c r="AY496" s="20" t="s">
        <v>190</v>
      </c>
      <c r="BE496" s="221">
        <f>IF(N496="základní",J496,0)</f>
        <v>0</v>
      </c>
      <c r="BF496" s="221">
        <f>IF(N496="snížená",J496,0)</f>
        <v>0</v>
      </c>
      <c r="BG496" s="221">
        <f>IF(N496="zákl. přenesená",J496,0)</f>
        <v>0</v>
      </c>
      <c r="BH496" s="221">
        <f>IF(N496="sníž. přenesená",J496,0)</f>
        <v>0</v>
      </c>
      <c r="BI496" s="221">
        <f>IF(N496="nulová",J496,0)</f>
        <v>0</v>
      </c>
      <c r="BJ496" s="20" t="s">
        <v>82</v>
      </c>
      <c r="BK496" s="221">
        <f>ROUND(I496*H496,2)</f>
        <v>0</v>
      </c>
      <c r="BL496" s="20" t="s">
        <v>286</v>
      </c>
      <c r="BM496" s="220" t="s">
        <v>781</v>
      </c>
    </row>
    <row r="497" s="2" customFormat="1">
      <c r="A497" s="41"/>
      <c r="B497" s="42"/>
      <c r="C497" s="43"/>
      <c r="D497" s="222" t="s">
        <v>199</v>
      </c>
      <c r="E497" s="43"/>
      <c r="F497" s="223" t="s">
        <v>782</v>
      </c>
      <c r="G497" s="43"/>
      <c r="H497" s="43"/>
      <c r="I497" s="224"/>
      <c r="J497" s="43"/>
      <c r="K497" s="43"/>
      <c r="L497" s="47"/>
      <c r="M497" s="225"/>
      <c r="N497" s="226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199</v>
      </c>
      <c r="AU497" s="20" t="s">
        <v>84</v>
      </c>
    </row>
    <row r="498" s="13" customFormat="1">
      <c r="A498" s="13"/>
      <c r="B498" s="227"/>
      <c r="C498" s="228"/>
      <c r="D498" s="229" t="s">
        <v>201</v>
      </c>
      <c r="E498" s="230" t="s">
        <v>28</v>
      </c>
      <c r="F498" s="231" t="s">
        <v>423</v>
      </c>
      <c r="G498" s="228"/>
      <c r="H498" s="230" t="s">
        <v>28</v>
      </c>
      <c r="I498" s="232"/>
      <c r="J498" s="228"/>
      <c r="K498" s="228"/>
      <c r="L498" s="233"/>
      <c r="M498" s="234"/>
      <c r="N498" s="235"/>
      <c r="O498" s="235"/>
      <c r="P498" s="235"/>
      <c r="Q498" s="235"/>
      <c r="R498" s="235"/>
      <c r="S498" s="235"/>
      <c r="T498" s="23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7" t="s">
        <v>201</v>
      </c>
      <c r="AU498" s="237" t="s">
        <v>84</v>
      </c>
      <c r="AV498" s="13" t="s">
        <v>82</v>
      </c>
      <c r="AW498" s="13" t="s">
        <v>35</v>
      </c>
      <c r="AX498" s="13" t="s">
        <v>74</v>
      </c>
      <c r="AY498" s="237" t="s">
        <v>190</v>
      </c>
    </row>
    <row r="499" s="14" customFormat="1">
      <c r="A499" s="14"/>
      <c r="B499" s="238"/>
      <c r="C499" s="239"/>
      <c r="D499" s="229" t="s">
        <v>201</v>
      </c>
      <c r="E499" s="240" t="s">
        <v>28</v>
      </c>
      <c r="F499" s="241" t="s">
        <v>783</v>
      </c>
      <c r="G499" s="239"/>
      <c r="H499" s="242">
        <v>0.93100000000000005</v>
      </c>
      <c r="I499" s="243"/>
      <c r="J499" s="239"/>
      <c r="K499" s="239"/>
      <c r="L499" s="244"/>
      <c r="M499" s="245"/>
      <c r="N499" s="246"/>
      <c r="O499" s="246"/>
      <c r="P499" s="246"/>
      <c r="Q499" s="246"/>
      <c r="R499" s="246"/>
      <c r="S499" s="246"/>
      <c r="T499" s="24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8" t="s">
        <v>201</v>
      </c>
      <c r="AU499" s="248" t="s">
        <v>84</v>
      </c>
      <c r="AV499" s="14" t="s">
        <v>84</v>
      </c>
      <c r="AW499" s="14" t="s">
        <v>35</v>
      </c>
      <c r="AX499" s="14" t="s">
        <v>82</v>
      </c>
      <c r="AY499" s="248" t="s">
        <v>190</v>
      </c>
    </row>
    <row r="500" s="2" customFormat="1" ht="24.15" customHeight="1">
      <c r="A500" s="41"/>
      <c r="B500" s="42"/>
      <c r="C500" s="209" t="s">
        <v>784</v>
      </c>
      <c r="D500" s="209" t="s">
        <v>192</v>
      </c>
      <c r="E500" s="210" t="s">
        <v>785</v>
      </c>
      <c r="F500" s="211" t="s">
        <v>786</v>
      </c>
      <c r="G500" s="212" t="s">
        <v>249</v>
      </c>
      <c r="H500" s="213">
        <v>5.3499999999999996</v>
      </c>
      <c r="I500" s="214"/>
      <c r="J500" s="215">
        <f>ROUND(I500*H500,2)</f>
        <v>0</v>
      </c>
      <c r="K500" s="211" t="s">
        <v>196</v>
      </c>
      <c r="L500" s="47"/>
      <c r="M500" s="216" t="s">
        <v>28</v>
      </c>
      <c r="N500" s="217" t="s">
        <v>45</v>
      </c>
      <c r="O500" s="87"/>
      <c r="P500" s="218">
        <f>O500*H500</f>
        <v>0</v>
      </c>
      <c r="Q500" s="218">
        <v>0</v>
      </c>
      <c r="R500" s="218">
        <f>Q500*H500</f>
        <v>0</v>
      </c>
      <c r="S500" s="218">
        <v>0.0030000000000000001</v>
      </c>
      <c r="T500" s="219">
        <f>S500*H500</f>
        <v>0.016049999999999998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20" t="s">
        <v>286</v>
      </c>
      <c r="AT500" s="220" t="s">
        <v>192</v>
      </c>
      <c r="AU500" s="220" t="s">
        <v>84</v>
      </c>
      <c r="AY500" s="20" t="s">
        <v>190</v>
      </c>
      <c r="BE500" s="221">
        <f>IF(N500="základní",J500,0)</f>
        <v>0</v>
      </c>
      <c r="BF500" s="221">
        <f>IF(N500="snížená",J500,0)</f>
        <v>0</v>
      </c>
      <c r="BG500" s="221">
        <f>IF(N500="zákl. přenesená",J500,0)</f>
        <v>0</v>
      </c>
      <c r="BH500" s="221">
        <f>IF(N500="sníž. přenesená",J500,0)</f>
        <v>0</v>
      </c>
      <c r="BI500" s="221">
        <f>IF(N500="nulová",J500,0)</f>
        <v>0</v>
      </c>
      <c r="BJ500" s="20" t="s">
        <v>82</v>
      </c>
      <c r="BK500" s="221">
        <f>ROUND(I500*H500,2)</f>
        <v>0</v>
      </c>
      <c r="BL500" s="20" t="s">
        <v>286</v>
      </c>
      <c r="BM500" s="220" t="s">
        <v>787</v>
      </c>
    </row>
    <row r="501" s="2" customFormat="1">
      <c r="A501" s="41"/>
      <c r="B501" s="42"/>
      <c r="C501" s="43"/>
      <c r="D501" s="222" t="s">
        <v>199</v>
      </c>
      <c r="E501" s="43"/>
      <c r="F501" s="223" t="s">
        <v>788</v>
      </c>
      <c r="G501" s="43"/>
      <c r="H501" s="43"/>
      <c r="I501" s="224"/>
      <c r="J501" s="43"/>
      <c r="K501" s="43"/>
      <c r="L501" s="47"/>
      <c r="M501" s="225"/>
      <c r="N501" s="226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199</v>
      </c>
      <c r="AU501" s="20" t="s">
        <v>84</v>
      </c>
    </row>
    <row r="502" s="13" customFormat="1">
      <c r="A502" s="13"/>
      <c r="B502" s="227"/>
      <c r="C502" s="228"/>
      <c r="D502" s="229" t="s">
        <v>201</v>
      </c>
      <c r="E502" s="230" t="s">
        <v>28</v>
      </c>
      <c r="F502" s="231" t="s">
        <v>423</v>
      </c>
      <c r="G502" s="228"/>
      <c r="H502" s="230" t="s">
        <v>28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201</v>
      </c>
      <c r="AU502" s="237" t="s">
        <v>84</v>
      </c>
      <c r="AV502" s="13" t="s">
        <v>82</v>
      </c>
      <c r="AW502" s="13" t="s">
        <v>35</v>
      </c>
      <c r="AX502" s="13" t="s">
        <v>74</v>
      </c>
      <c r="AY502" s="237" t="s">
        <v>190</v>
      </c>
    </row>
    <row r="503" s="14" customFormat="1">
      <c r="A503" s="14"/>
      <c r="B503" s="238"/>
      <c r="C503" s="239"/>
      <c r="D503" s="229" t="s">
        <v>201</v>
      </c>
      <c r="E503" s="240" t="s">
        <v>28</v>
      </c>
      <c r="F503" s="241" t="s">
        <v>789</v>
      </c>
      <c r="G503" s="239"/>
      <c r="H503" s="242">
        <v>5.3499999999999996</v>
      </c>
      <c r="I503" s="243"/>
      <c r="J503" s="239"/>
      <c r="K503" s="239"/>
      <c r="L503" s="244"/>
      <c r="M503" s="245"/>
      <c r="N503" s="246"/>
      <c r="O503" s="246"/>
      <c r="P503" s="246"/>
      <c r="Q503" s="246"/>
      <c r="R503" s="246"/>
      <c r="S503" s="246"/>
      <c r="T503" s="24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8" t="s">
        <v>201</v>
      </c>
      <c r="AU503" s="248" t="s">
        <v>84</v>
      </c>
      <c r="AV503" s="14" t="s">
        <v>84</v>
      </c>
      <c r="AW503" s="14" t="s">
        <v>35</v>
      </c>
      <c r="AX503" s="14" t="s">
        <v>82</v>
      </c>
      <c r="AY503" s="248" t="s">
        <v>190</v>
      </c>
    </row>
    <row r="504" s="2" customFormat="1" ht="16.5" customHeight="1">
      <c r="A504" s="41"/>
      <c r="B504" s="42"/>
      <c r="C504" s="209" t="s">
        <v>790</v>
      </c>
      <c r="D504" s="209" t="s">
        <v>192</v>
      </c>
      <c r="E504" s="210" t="s">
        <v>791</v>
      </c>
      <c r="F504" s="211" t="s">
        <v>792</v>
      </c>
      <c r="G504" s="212" t="s">
        <v>249</v>
      </c>
      <c r="H504" s="213">
        <v>6.4199999999999999</v>
      </c>
      <c r="I504" s="214"/>
      <c r="J504" s="215">
        <f>ROUND(I504*H504,2)</f>
        <v>0</v>
      </c>
      <c r="K504" s="211" t="s">
        <v>196</v>
      </c>
      <c r="L504" s="47"/>
      <c r="M504" s="216" t="s">
        <v>28</v>
      </c>
      <c r="N504" s="217" t="s">
        <v>45</v>
      </c>
      <c r="O504" s="87"/>
      <c r="P504" s="218">
        <f>O504*H504</f>
        <v>0</v>
      </c>
      <c r="Q504" s="218">
        <v>0</v>
      </c>
      <c r="R504" s="218">
        <f>Q504*H504</f>
        <v>0</v>
      </c>
      <c r="S504" s="218">
        <v>0.00029999999999999997</v>
      </c>
      <c r="T504" s="219">
        <f>S504*H504</f>
        <v>0.0019259999999999998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0" t="s">
        <v>286</v>
      </c>
      <c r="AT504" s="220" t="s">
        <v>192</v>
      </c>
      <c r="AU504" s="220" t="s">
        <v>84</v>
      </c>
      <c r="AY504" s="20" t="s">
        <v>190</v>
      </c>
      <c r="BE504" s="221">
        <f>IF(N504="základní",J504,0)</f>
        <v>0</v>
      </c>
      <c r="BF504" s="221">
        <f>IF(N504="snížená",J504,0)</f>
        <v>0</v>
      </c>
      <c r="BG504" s="221">
        <f>IF(N504="zákl. přenesená",J504,0)</f>
        <v>0</v>
      </c>
      <c r="BH504" s="221">
        <f>IF(N504="sníž. přenesená",J504,0)</f>
        <v>0</v>
      </c>
      <c r="BI504" s="221">
        <f>IF(N504="nulová",J504,0)</f>
        <v>0</v>
      </c>
      <c r="BJ504" s="20" t="s">
        <v>82</v>
      </c>
      <c r="BK504" s="221">
        <f>ROUND(I504*H504,2)</f>
        <v>0</v>
      </c>
      <c r="BL504" s="20" t="s">
        <v>286</v>
      </c>
      <c r="BM504" s="220" t="s">
        <v>793</v>
      </c>
    </row>
    <row r="505" s="2" customFormat="1">
      <c r="A505" s="41"/>
      <c r="B505" s="42"/>
      <c r="C505" s="43"/>
      <c r="D505" s="222" t="s">
        <v>199</v>
      </c>
      <c r="E505" s="43"/>
      <c r="F505" s="223" t="s">
        <v>794</v>
      </c>
      <c r="G505" s="43"/>
      <c r="H505" s="43"/>
      <c r="I505" s="224"/>
      <c r="J505" s="43"/>
      <c r="K505" s="43"/>
      <c r="L505" s="47"/>
      <c r="M505" s="225"/>
      <c r="N505" s="226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199</v>
      </c>
      <c r="AU505" s="20" t="s">
        <v>84</v>
      </c>
    </row>
    <row r="506" s="13" customFormat="1">
      <c r="A506" s="13"/>
      <c r="B506" s="227"/>
      <c r="C506" s="228"/>
      <c r="D506" s="229" t="s">
        <v>201</v>
      </c>
      <c r="E506" s="230" t="s">
        <v>28</v>
      </c>
      <c r="F506" s="231" t="s">
        <v>423</v>
      </c>
      <c r="G506" s="228"/>
      <c r="H506" s="230" t="s">
        <v>28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201</v>
      </c>
      <c r="AU506" s="237" t="s">
        <v>84</v>
      </c>
      <c r="AV506" s="13" t="s">
        <v>82</v>
      </c>
      <c r="AW506" s="13" t="s">
        <v>35</v>
      </c>
      <c r="AX506" s="13" t="s">
        <v>74</v>
      </c>
      <c r="AY506" s="237" t="s">
        <v>190</v>
      </c>
    </row>
    <row r="507" s="14" customFormat="1">
      <c r="A507" s="14"/>
      <c r="B507" s="238"/>
      <c r="C507" s="239"/>
      <c r="D507" s="229" t="s">
        <v>201</v>
      </c>
      <c r="E507" s="240" t="s">
        <v>28</v>
      </c>
      <c r="F507" s="241" t="s">
        <v>795</v>
      </c>
      <c r="G507" s="239"/>
      <c r="H507" s="242">
        <v>6.4199999999999999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8" t="s">
        <v>201</v>
      </c>
      <c r="AU507" s="248" t="s">
        <v>84</v>
      </c>
      <c r="AV507" s="14" t="s">
        <v>84</v>
      </c>
      <c r="AW507" s="14" t="s">
        <v>35</v>
      </c>
      <c r="AX507" s="14" t="s">
        <v>82</v>
      </c>
      <c r="AY507" s="248" t="s">
        <v>190</v>
      </c>
    </row>
    <row r="508" s="12" customFormat="1" ht="22.8" customHeight="1">
      <c r="A508" s="12"/>
      <c r="B508" s="193"/>
      <c r="C508" s="194"/>
      <c r="D508" s="195" t="s">
        <v>73</v>
      </c>
      <c r="E508" s="207" t="s">
        <v>796</v>
      </c>
      <c r="F508" s="207" t="s">
        <v>797</v>
      </c>
      <c r="G508" s="194"/>
      <c r="H508" s="194"/>
      <c r="I508" s="197"/>
      <c r="J508" s="208">
        <f>BK508</f>
        <v>0</v>
      </c>
      <c r="K508" s="194"/>
      <c r="L508" s="199"/>
      <c r="M508" s="200"/>
      <c r="N508" s="201"/>
      <c r="O508" s="201"/>
      <c r="P508" s="202">
        <f>SUM(P509:P564)</f>
        <v>0</v>
      </c>
      <c r="Q508" s="201"/>
      <c r="R508" s="202">
        <f>SUM(R509:R564)</f>
        <v>0.78457155999999983</v>
      </c>
      <c r="S508" s="201"/>
      <c r="T508" s="203">
        <f>SUM(T509:T564)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04" t="s">
        <v>84</v>
      </c>
      <c r="AT508" s="205" t="s">
        <v>73</v>
      </c>
      <c r="AU508" s="205" t="s">
        <v>82</v>
      </c>
      <c r="AY508" s="204" t="s">
        <v>190</v>
      </c>
      <c r="BK508" s="206">
        <f>SUM(BK509:BK564)</f>
        <v>0</v>
      </c>
    </row>
    <row r="509" s="2" customFormat="1" ht="24.15" customHeight="1">
      <c r="A509" s="41"/>
      <c r="B509" s="42"/>
      <c r="C509" s="209" t="s">
        <v>798</v>
      </c>
      <c r="D509" s="209" t="s">
        <v>192</v>
      </c>
      <c r="E509" s="210" t="s">
        <v>799</v>
      </c>
      <c r="F509" s="211" t="s">
        <v>800</v>
      </c>
      <c r="G509" s="212" t="s">
        <v>257</v>
      </c>
      <c r="H509" s="213">
        <v>8</v>
      </c>
      <c r="I509" s="214"/>
      <c r="J509" s="215">
        <f>ROUND(I509*H509,2)</f>
        <v>0</v>
      </c>
      <c r="K509" s="211" t="s">
        <v>196</v>
      </c>
      <c r="L509" s="47"/>
      <c r="M509" s="216" t="s">
        <v>28</v>
      </c>
      <c r="N509" s="217" t="s">
        <v>45</v>
      </c>
      <c r="O509" s="87"/>
      <c r="P509" s="218">
        <f>O509*H509</f>
        <v>0</v>
      </c>
      <c r="Q509" s="218">
        <v>0.00021000000000000001</v>
      </c>
      <c r="R509" s="218">
        <f>Q509*H509</f>
        <v>0.0016800000000000001</v>
      </c>
      <c r="S509" s="218">
        <v>0</v>
      </c>
      <c r="T509" s="219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0" t="s">
        <v>286</v>
      </c>
      <c r="AT509" s="220" t="s">
        <v>192</v>
      </c>
      <c r="AU509" s="220" t="s">
        <v>84</v>
      </c>
      <c r="AY509" s="20" t="s">
        <v>190</v>
      </c>
      <c r="BE509" s="221">
        <f>IF(N509="základní",J509,0)</f>
        <v>0</v>
      </c>
      <c r="BF509" s="221">
        <f>IF(N509="snížená",J509,0)</f>
        <v>0</v>
      </c>
      <c r="BG509" s="221">
        <f>IF(N509="zákl. přenesená",J509,0)</f>
        <v>0</v>
      </c>
      <c r="BH509" s="221">
        <f>IF(N509="sníž. přenesená",J509,0)</f>
        <v>0</v>
      </c>
      <c r="BI509" s="221">
        <f>IF(N509="nulová",J509,0)</f>
        <v>0</v>
      </c>
      <c r="BJ509" s="20" t="s">
        <v>82</v>
      </c>
      <c r="BK509" s="221">
        <f>ROUND(I509*H509,2)</f>
        <v>0</v>
      </c>
      <c r="BL509" s="20" t="s">
        <v>286</v>
      </c>
      <c r="BM509" s="220" t="s">
        <v>801</v>
      </c>
    </row>
    <row r="510" s="2" customFormat="1">
      <c r="A510" s="41"/>
      <c r="B510" s="42"/>
      <c r="C510" s="43"/>
      <c r="D510" s="222" t="s">
        <v>199</v>
      </c>
      <c r="E510" s="43"/>
      <c r="F510" s="223" t="s">
        <v>802</v>
      </c>
      <c r="G510" s="43"/>
      <c r="H510" s="43"/>
      <c r="I510" s="224"/>
      <c r="J510" s="43"/>
      <c r="K510" s="43"/>
      <c r="L510" s="47"/>
      <c r="M510" s="225"/>
      <c r="N510" s="226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199</v>
      </c>
      <c r="AU510" s="20" t="s">
        <v>84</v>
      </c>
    </row>
    <row r="511" s="13" customFormat="1">
      <c r="A511" s="13"/>
      <c r="B511" s="227"/>
      <c r="C511" s="228"/>
      <c r="D511" s="229" t="s">
        <v>201</v>
      </c>
      <c r="E511" s="230" t="s">
        <v>28</v>
      </c>
      <c r="F511" s="231" t="s">
        <v>202</v>
      </c>
      <c r="G511" s="228"/>
      <c r="H511" s="230" t="s">
        <v>28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201</v>
      </c>
      <c r="AU511" s="237" t="s">
        <v>84</v>
      </c>
      <c r="AV511" s="13" t="s">
        <v>82</v>
      </c>
      <c r="AW511" s="13" t="s">
        <v>35</v>
      </c>
      <c r="AX511" s="13" t="s">
        <v>74</v>
      </c>
      <c r="AY511" s="237" t="s">
        <v>190</v>
      </c>
    </row>
    <row r="512" s="14" customFormat="1">
      <c r="A512" s="14"/>
      <c r="B512" s="238"/>
      <c r="C512" s="239"/>
      <c r="D512" s="229" t="s">
        <v>201</v>
      </c>
      <c r="E512" s="240" t="s">
        <v>28</v>
      </c>
      <c r="F512" s="241" t="s">
        <v>239</v>
      </c>
      <c r="G512" s="239"/>
      <c r="H512" s="242">
        <v>8</v>
      </c>
      <c r="I512" s="243"/>
      <c r="J512" s="239"/>
      <c r="K512" s="239"/>
      <c r="L512" s="244"/>
      <c r="M512" s="245"/>
      <c r="N512" s="246"/>
      <c r="O512" s="246"/>
      <c r="P512" s="246"/>
      <c r="Q512" s="246"/>
      <c r="R512" s="246"/>
      <c r="S512" s="246"/>
      <c r="T512" s="24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8" t="s">
        <v>201</v>
      </c>
      <c r="AU512" s="248" t="s">
        <v>84</v>
      </c>
      <c r="AV512" s="14" t="s">
        <v>84</v>
      </c>
      <c r="AW512" s="14" t="s">
        <v>35</v>
      </c>
      <c r="AX512" s="14" t="s">
        <v>82</v>
      </c>
      <c r="AY512" s="248" t="s">
        <v>190</v>
      </c>
    </row>
    <row r="513" s="2" customFormat="1" ht="24.15" customHeight="1">
      <c r="A513" s="41"/>
      <c r="B513" s="42"/>
      <c r="C513" s="209" t="s">
        <v>803</v>
      </c>
      <c r="D513" s="209" t="s">
        <v>192</v>
      </c>
      <c r="E513" s="210" t="s">
        <v>804</v>
      </c>
      <c r="F513" s="211" t="s">
        <v>805</v>
      </c>
      <c r="G513" s="212" t="s">
        <v>257</v>
      </c>
      <c r="H513" s="213">
        <v>1</v>
      </c>
      <c r="I513" s="214"/>
      <c r="J513" s="215">
        <f>ROUND(I513*H513,2)</f>
        <v>0</v>
      </c>
      <c r="K513" s="211" t="s">
        <v>196</v>
      </c>
      <c r="L513" s="47"/>
      <c r="M513" s="216" t="s">
        <v>28</v>
      </c>
      <c r="N513" s="217" t="s">
        <v>45</v>
      </c>
      <c r="O513" s="87"/>
      <c r="P513" s="218">
        <f>O513*H513</f>
        <v>0</v>
      </c>
      <c r="Q513" s="218">
        <v>0.00020000000000000001</v>
      </c>
      <c r="R513" s="218">
        <f>Q513*H513</f>
        <v>0.00020000000000000001</v>
      </c>
      <c r="S513" s="218">
        <v>0</v>
      </c>
      <c r="T513" s="219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0" t="s">
        <v>286</v>
      </c>
      <c r="AT513" s="220" t="s">
        <v>192</v>
      </c>
      <c r="AU513" s="220" t="s">
        <v>84</v>
      </c>
      <c r="AY513" s="20" t="s">
        <v>190</v>
      </c>
      <c r="BE513" s="221">
        <f>IF(N513="základní",J513,0)</f>
        <v>0</v>
      </c>
      <c r="BF513" s="221">
        <f>IF(N513="snížená",J513,0)</f>
        <v>0</v>
      </c>
      <c r="BG513" s="221">
        <f>IF(N513="zákl. přenesená",J513,0)</f>
        <v>0</v>
      </c>
      <c r="BH513" s="221">
        <f>IF(N513="sníž. přenesená",J513,0)</f>
        <v>0</v>
      </c>
      <c r="BI513" s="221">
        <f>IF(N513="nulová",J513,0)</f>
        <v>0</v>
      </c>
      <c r="BJ513" s="20" t="s">
        <v>82</v>
      </c>
      <c r="BK513" s="221">
        <f>ROUND(I513*H513,2)</f>
        <v>0</v>
      </c>
      <c r="BL513" s="20" t="s">
        <v>286</v>
      </c>
      <c r="BM513" s="220" t="s">
        <v>806</v>
      </c>
    </row>
    <row r="514" s="2" customFormat="1">
      <c r="A514" s="41"/>
      <c r="B514" s="42"/>
      <c r="C514" s="43"/>
      <c r="D514" s="222" t="s">
        <v>199</v>
      </c>
      <c r="E514" s="43"/>
      <c r="F514" s="223" t="s">
        <v>807</v>
      </c>
      <c r="G514" s="43"/>
      <c r="H514" s="43"/>
      <c r="I514" s="224"/>
      <c r="J514" s="43"/>
      <c r="K514" s="43"/>
      <c r="L514" s="47"/>
      <c r="M514" s="225"/>
      <c r="N514" s="226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199</v>
      </c>
      <c r="AU514" s="20" t="s">
        <v>84</v>
      </c>
    </row>
    <row r="515" s="13" customFormat="1">
      <c r="A515" s="13"/>
      <c r="B515" s="227"/>
      <c r="C515" s="228"/>
      <c r="D515" s="229" t="s">
        <v>201</v>
      </c>
      <c r="E515" s="230" t="s">
        <v>28</v>
      </c>
      <c r="F515" s="231" t="s">
        <v>202</v>
      </c>
      <c r="G515" s="228"/>
      <c r="H515" s="230" t="s">
        <v>28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7" t="s">
        <v>201</v>
      </c>
      <c r="AU515" s="237" t="s">
        <v>84</v>
      </c>
      <c r="AV515" s="13" t="s">
        <v>82</v>
      </c>
      <c r="AW515" s="13" t="s">
        <v>35</v>
      </c>
      <c r="AX515" s="13" t="s">
        <v>74</v>
      </c>
      <c r="AY515" s="237" t="s">
        <v>190</v>
      </c>
    </row>
    <row r="516" s="14" customFormat="1">
      <c r="A516" s="14"/>
      <c r="B516" s="238"/>
      <c r="C516" s="239"/>
      <c r="D516" s="229" t="s">
        <v>201</v>
      </c>
      <c r="E516" s="240" t="s">
        <v>28</v>
      </c>
      <c r="F516" s="241" t="s">
        <v>82</v>
      </c>
      <c r="G516" s="239"/>
      <c r="H516" s="242">
        <v>1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8" t="s">
        <v>201</v>
      </c>
      <c r="AU516" s="248" t="s">
        <v>84</v>
      </c>
      <c r="AV516" s="14" t="s">
        <v>84</v>
      </c>
      <c r="AW516" s="14" t="s">
        <v>35</v>
      </c>
      <c r="AX516" s="14" t="s">
        <v>82</v>
      </c>
      <c r="AY516" s="248" t="s">
        <v>190</v>
      </c>
    </row>
    <row r="517" s="2" customFormat="1" ht="24.15" customHeight="1">
      <c r="A517" s="41"/>
      <c r="B517" s="42"/>
      <c r="C517" s="209" t="s">
        <v>808</v>
      </c>
      <c r="D517" s="209" t="s">
        <v>192</v>
      </c>
      <c r="E517" s="210" t="s">
        <v>809</v>
      </c>
      <c r="F517" s="211" t="s">
        <v>810</v>
      </c>
      <c r="G517" s="212" t="s">
        <v>249</v>
      </c>
      <c r="H517" s="213">
        <v>10.085000000000001</v>
      </c>
      <c r="I517" s="214"/>
      <c r="J517" s="215">
        <f>ROUND(I517*H517,2)</f>
        <v>0</v>
      </c>
      <c r="K517" s="211" t="s">
        <v>196</v>
      </c>
      <c r="L517" s="47"/>
      <c r="M517" s="216" t="s">
        <v>28</v>
      </c>
      <c r="N517" s="217" t="s">
        <v>45</v>
      </c>
      <c r="O517" s="87"/>
      <c r="P517" s="218">
        <f>O517*H517</f>
        <v>0</v>
      </c>
      <c r="Q517" s="218">
        <v>0.00142</v>
      </c>
      <c r="R517" s="218">
        <f>Q517*H517</f>
        <v>0.014320700000000002</v>
      </c>
      <c r="S517" s="218">
        <v>0</v>
      </c>
      <c r="T517" s="219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0" t="s">
        <v>286</v>
      </c>
      <c r="AT517" s="220" t="s">
        <v>192</v>
      </c>
      <c r="AU517" s="220" t="s">
        <v>84</v>
      </c>
      <c r="AY517" s="20" t="s">
        <v>190</v>
      </c>
      <c r="BE517" s="221">
        <f>IF(N517="základní",J517,0)</f>
        <v>0</v>
      </c>
      <c r="BF517" s="221">
        <f>IF(N517="snížená",J517,0)</f>
        <v>0</v>
      </c>
      <c r="BG517" s="221">
        <f>IF(N517="zákl. přenesená",J517,0)</f>
        <v>0</v>
      </c>
      <c r="BH517" s="221">
        <f>IF(N517="sníž. přenesená",J517,0)</f>
        <v>0</v>
      </c>
      <c r="BI517" s="221">
        <f>IF(N517="nulová",J517,0)</f>
        <v>0</v>
      </c>
      <c r="BJ517" s="20" t="s">
        <v>82</v>
      </c>
      <c r="BK517" s="221">
        <f>ROUND(I517*H517,2)</f>
        <v>0</v>
      </c>
      <c r="BL517" s="20" t="s">
        <v>286</v>
      </c>
      <c r="BM517" s="220" t="s">
        <v>811</v>
      </c>
    </row>
    <row r="518" s="2" customFormat="1">
      <c r="A518" s="41"/>
      <c r="B518" s="42"/>
      <c r="C518" s="43"/>
      <c r="D518" s="222" t="s">
        <v>199</v>
      </c>
      <c r="E518" s="43"/>
      <c r="F518" s="223" t="s">
        <v>812</v>
      </c>
      <c r="G518" s="43"/>
      <c r="H518" s="43"/>
      <c r="I518" s="224"/>
      <c r="J518" s="43"/>
      <c r="K518" s="43"/>
      <c r="L518" s="47"/>
      <c r="M518" s="225"/>
      <c r="N518" s="226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199</v>
      </c>
      <c r="AU518" s="20" t="s">
        <v>84</v>
      </c>
    </row>
    <row r="519" s="13" customFormat="1">
      <c r="A519" s="13"/>
      <c r="B519" s="227"/>
      <c r="C519" s="228"/>
      <c r="D519" s="229" t="s">
        <v>201</v>
      </c>
      <c r="E519" s="230" t="s">
        <v>28</v>
      </c>
      <c r="F519" s="231" t="s">
        <v>202</v>
      </c>
      <c r="G519" s="228"/>
      <c r="H519" s="230" t="s">
        <v>28</v>
      </c>
      <c r="I519" s="232"/>
      <c r="J519" s="228"/>
      <c r="K519" s="228"/>
      <c r="L519" s="233"/>
      <c r="M519" s="234"/>
      <c r="N519" s="235"/>
      <c r="O519" s="235"/>
      <c r="P519" s="235"/>
      <c r="Q519" s="235"/>
      <c r="R519" s="235"/>
      <c r="S519" s="235"/>
      <c r="T519" s="23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7" t="s">
        <v>201</v>
      </c>
      <c r="AU519" s="237" t="s">
        <v>84</v>
      </c>
      <c r="AV519" s="13" t="s">
        <v>82</v>
      </c>
      <c r="AW519" s="13" t="s">
        <v>35</v>
      </c>
      <c r="AX519" s="13" t="s">
        <v>74</v>
      </c>
      <c r="AY519" s="237" t="s">
        <v>190</v>
      </c>
    </row>
    <row r="520" s="14" customFormat="1">
      <c r="A520" s="14"/>
      <c r="B520" s="238"/>
      <c r="C520" s="239"/>
      <c r="D520" s="229" t="s">
        <v>201</v>
      </c>
      <c r="E520" s="240" t="s">
        <v>28</v>
      </c>
      <c r="F520" s="241" t="s">
        <v>813</v>
      </c>
      <c r="G520" s="239"/>
      <c r="H520" s="242">
        <v>3.23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8" t="s">
        <v>201</v>
      </c>
      <c r="AU520" s="248" t="s">
        <v>84</v>
      </c>
      <c r="AV520" s="14" t="s">
        <v>84</v>
      </c>
      <c r="AW520" s="14" t="s">
        <v>35</v>
      </c>
      <c r="AX520" s="14" t="s">
        <v>74</v>
      </c>
      <c r="AY520" s="248" t="s">
        <v>190</v>
      </c>
    </row>
    <row r="521" s="14" customFormat="1">
      <c r="A521" s="14"/>
      <c r="B521" s="238"/>
      <c r="C521" s="239"/>
      <c r="D521" s="229" t="s">
        <v>201</v>
      </c>
      <c r="E521" s="240" t="s">
        <v>28</v>
      </c>
      <c r="F521" s="241" t="s">
        <v>814</v>
      </c>
      <c r="G521" s="239"/>
      <c r="H521" s="242">
        <v>5.1550000000000002</v>
      </c>
      <c r="I521" s="243"/>
      <c r="J521" s="239"/>
      <c r="K521" s="239"/>
      <c r="L521" s="244"/>
      <c r="M521" s="245"/>
      <c r="N521" s="246"/>
      <c r="O521" s="246"/>
      <c r="P521" s="246"/>
      <c r="Q521" s="246"/>
      <c r="R521" s="246"/>
      <c r="S521" s="246"/>
      <c r="T521" s="24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8" t="s">
        <v>201</v>
      </c>
      <c r="AU521" s="248" t="s">
        <v>84</v>
      </c>
      <c r="AV521" s="14" t="s">
        <v>84</v>
      </c>
      <c r="AW521" s="14" t="s">
        <v>35</v>
      </c>
      <c r="AX521" s="14" t="s">
        <v>74</v>
      </c>
      <c r="AY521" s="248" t="s">
        <v>190</v>
      </c>
    </row>
    <row r="522" s="14" customFormat="1">
      <c r="A522" s="14"/>
      <c r="B522" s="238"/>
      <c r="C522" s="239"/>
      <c r="D522" s="229" t="s">
        <v>201</v>
      </c>
      <c r="E522" s="240" t="s">
        <v>28</v>
      </c>
      <c r="F522" s="241" t="s">
        <v>815</v>
      </c>
      <c r="G522" s="239"/>
      <c r="H522" s="242">
        <v>1.7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8" t="s">
        <v>201</v>
      </c>
      <c r="AU522" s="248" t="s">
        <v>84</v>
      </c>
      <c r="AV522" s="14" t="s">
        <v>84</v>
      </c>
      <c r="AW522" s="14" t="s">
        <v>35</v>
      </c>
      <c r="AX522" s="14" t="s">
        <v>74</v>
      </c>
      <c r="AY522" s="248" t="s">
        <v>190</v>
      </c>
    </row>
    <row r="523" s="15" customFormat="1">
      <c r="A523" s="15"/>
      <c r="B523" s="249"/>
      <c r="C523" s="250"/>
      <c r="D523" s="229" t="s">
        <v>201</v>
      </c>
      <c r="E523" s="251" t="s">
        <v>118</v>
      </c>
      <c r="F523" s="252" t="s">
        <v>245</v>
      </c>
      <c r="G523" s="250"/>
      <c r="H523" s="253">
        <v>10.085000000000001</v>
      </c>
      <c r="I523" s="254"/>
      <c r="J523" s="250"/>
      <c r="K523" s="250"/>
      <c r="L523" s="255"/>
      <c r="M523" s="256"/>
      <c r="N523" s="257"/>
      <c r="O523" s="257"/>
      <c r="P523" s="257"/>
      <c r="Q523" s="257"/>
      <c r="R523" s="257"/>
      <c r="S523" s="257"/>
      <c r="T523" s="258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9" t="s">
        <v>201</v>
      </c>
      <c r="AU523" s="259" t="s">
        <v>84</v>
      </c>
      <c r="AV523" s="15" t="s">
        <v>197</v>
      </c>
      <c r="AW523" s="15" t="s">
        <v>35</v>
      </c>
      <c r="AX523" s="15" t="s">
        <v>82</v>
      </c>
      <c r="AY523" s="259" t="s">
        <v>190</v>
      </c>
    </row>
    <row r="524" s="2" customFormat="1" ht="24.15" customHeight="1">
      <c r="A524" s="41"/>
      <c r="B524" s="42"/>
      <c r="C524" s="209" t="s">
        <v>816</v>
      </c>
      <c r="D524" s="209" t="s">
        <v>192</v>
      </c>
      <c r="E524" s="210" t="s">
        <v>817</v>
      </c>
      <c r="F524" s="211" t="s">
        <v>818</v>
      </c>
      <c r="G524" s="212" t="s">
        <v>195</v>
      </c>
      <c r="H524" s="213">
        <v>7.8399999999999999</v>
      </c>
      <c r="I524" s="214"/>
      <c r="J524" s="215">
        <f>ROUND(I524*H524,2)</f>
        <v>0</v>
      </c>
      <c r="K524" s="211" t="s">
        <v>28</v>
      </c>
      <c r="L524" s="47"/>
      <c r="M524" s="216" t="s">
        <v>28</v>
      </c>
      <c r="N524" s="217" t="s">
        <v>45</v>
      </c>
      <c r="O524" s="87"/>
      <c r="P524" s="218">
        <f>O524*H524</f>
        <v>0</v>
      </c>
      <c r="Q524" s="218">
        <v>0.0015</v>
      </c>
      <c r="R524" s="218">
        <f>Q524*H524</f>
        <v>0.01176</v>
      </c>
      <c r="S524" s="218">
        <v>0</v>
      </c>
      <c r="T524" s="219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0" t="s">
        <v>286</v>
      </c>
      <c r="AT524" s="220" t="s">
        <v>192</v>
      </c>
      <c r="AU524" s="220" t="s">
        <v>84</v>
      </c>
      <c r="AY524" s="20" t="s">
        <v>190</v>
      </c>
      <c r="BE524" s="221">
        <f>IF(N524="základní",J524,0)</f>
        <v>0</v>
      </c>
      <c r="BF524" s="221">
        <f>IF(N524="snížená",J524,0)</f>
        <v>0</v>
      </c>
      <c r="BG524" s="221">
        <f>IF(N524="zákl. přenesená",J524,0)</f>
        <v>0</v>
      </c>
      <c r="BH524" s="221">
        <f>IF(N524="sníž. přenesená",J524,0)</f>
        <v>0</v>
      </c>
      <c r="BI524" s="221">
        <f>IF(N524="nulová",J524,0)</f>
        <v>0</v>
      </c>
      <c r="BJ524" s="20" t="s">
        <v>82</v>
      </c>
      <c r="BK524" s="221">
        <f>ROUND(I524*H524,2)</f>
        <v>0</v>
      </c>
      <c r="BL524" s="20" t="s">
        <v>286</v>
      </c>
      <c r="BM524" s="220" t="s">
        <v>819</v>
      </c>
    </row>
    <row r="525" s="13" customFormat="1">
      <c r="A525" s="13"/>
      <c r="B525" s="227"/>
      <c r="C525" s="228"/>
      <c r="D525" s="229" t="s">
        <v>201</v>
      </c>
      <c r="E525" s="230" t="s">
        <v>28</v>
      </c>
      <c r="F525" s="231" t="s">
        <v>202</v>
      </c>
      <c r="G525" s="228"/>
      <c r="H525" s="230" t="s">
        <v>28</v>
      </c>
      <c r="I525" s="232"/>
      <c r="J525" s="228"/>
      <c r="K525" s="228"/>
      <c r="L525" s="233"/>
      <c r="M525" s="234"/>
      <c r="N525" s="235"/>
      <c r="O525" s="235"/>
      <c r="P525" s="235"/>
      <c r="Q525" s="235"/>
      <c r="R525" s="235"/>
      <c r="S525" s="235"/>
      <c r="T525" s="23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7" t="s">
        <v>201</v>
      </c>
      <c r="AU525" s="237" t="s">
        <v>84</v>
      </c>
      <c r="AV525" s="13" t="s">
        <v>82</v>
      </c>
      <c r="AW525" s="13" t="s">
        <v>35</v>
      </c>
      <c r="AX525" s="13" t="s">
        <v>74</v>
      </c>
      <c r="AY525" s="237" t="s">
        <v>190</v>
      </c>
    </row>
    <row r="526" s="14" customFormat="1">
      <c r="A526" s="14"/>
      <c r="B526" s="238"/>
      <c r="C526" s="239"/>
      <c r="D526" s="229" t="s">
        <v>201</v>
      </c>
      <c r="E526" s="240" t="s">
        <v>28</v>
      </c>
      <c r="F526" s="241" t="s">
        <v>820</v>
      </c>
      <c r="G526" s="239"/>
      <c r="H526" s="242">
        <v>6.46</v>
      </c>
      <c r="I526" s="243"/>
      <c r="J526" s="239"/>
      <c r="K526" s="239"/>
      <c r="L526" s="244"/>
      <c r="M526" s="245"/>
      <c r="N526" s="246"/>
      <c r="O526" s="246"/>
      <c r="P526" s="246"/>
      <c r="Q526" s="246"/>
      <c r="R526" s="246"/>
      <c r="S526" s="246"/>
      <c r="T526" s="24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8" t="s">
        <v>201</v>
      </c>
      <c r="AU526" s="248" t="s">
        <v>84</v>
      </c>
      <c r="AV526" s="14" t="s">
        <v>84</v>
      </c>
      <c r="AW526" s="14" t="s">
        <v>35</v>
      </c>
      <c r="AX526" s="14" t="s">
        <v>74</v>
      </c>
      <c r="AY526" s="248" t="s">
        <v>190</v>
      </c>
    </row>
    <row r="527" s="14" customFormat="1">
      <c r="A527" s="14"/>
      <c r="B527" s="238"/>
      <c r="C527" s="239"/>
      <c r="D527" s="229" t="s">
        <v>201</v>
      </c>
      <c r="E527" s="240" t="s">
        <v>28</v>
      </c>
      <c r="F527" s="241" t="s">
        <v>821</v>
      </c>
      <c r="G527" s="239"/>
      <c r="H527" s="242">
        <v>1.0309999999999999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8" t="s">
        <v>201</v>
      </c>
      <c r="AU527" s="248" t="s">
        <v>84</v>
      </c>
      <c r="AV527" s="14" t="s">
        <v>84</v>
      </c>
      <c r="AW527" s="14" t="s">
        <v>35</v>
      </c>
      <c r="AX527" s="14" t="s">
        <v>74</v>
      </c>
      <c r="AY527" s="248" t="s">
        <v>190</v>
      </c>
    </row>
    <row r="528" s="14" customFormat="1">
      <c r="A528" s="14"/>
      <c r="B528" s="238"/>
      <c r="C528" s="239"/>
      <c r="D528" s="229" t="s">
        <v>201</v>
      </c>
      <c r="E528" s="240" t="s">
        <v>28</v>
      </c>
      <c r="F528" s="241" t="s">
        <v>822</v>
      </c>
      <c r="G528" s="239"/>
      <c r="H528" s="242">
        <v>0.34899999999999998</v>
      </c>
      <c r="I528" s="243"/>
      <c r="J528" s="239"/>
      <c r="K528" s="239"/>
      <c r="L528" s="244"/>
      <c r="M528" s="245"/>
      <c r="N528" s="246"/>
      <c r="O528" s="246"/>
      <c r="P528" s="246"/>
      <c r="Q528" s="246"/>
      <c r="R528" s="246"/>
      <c r="S528" s="246"/>
      <c r="T528" s="24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8" t="s">
        <v>201</v>
      </c>
      <c r="AU528" s="248" t="s">
        <v>84</v>
      </c>
      <c r="AV528" s="14" t="s">
        <v>84</v>
      </c>
      <c r="AW528" s="14" t="s">
        <v>35</v>
      </c>
      <c r="AX528" s="14" t="s">
        <v>74</v>
      </c>
      <c r="AY528" s="248" t="s">
        <v>190</v>
      </c>
    </row>
    <row r="529" s="15" customFormat="1">
      <c r="A529" s="15"/>
      <c r="B529" s="249"/>
      <c r="C529" s="250"/>
      <c r="D529" s="229" t="s">
        <v>201</v>
      </c>
      <c r="E529" s="251" t="s">
        <v>28</v>
      </c>
      <c r="F529" s="252" t="s">
        <v>245</v>
      </c>
      <c r="G529" s="250"/>
      <c r="H529" s="253">
        <v>7.8399999999999999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9" t="s">
        <v>201</v>
      </c>
      <c r="AU529" s="259" t="s">
        <v>84</v>
      </c>
      <c r="AV529" s="15" t="s">
        <v>197</v>
      </c>
      <c r="AW529" s="15" t="s">
        <v>35</v>
      </c>
      <c r="AX529" s="15" t="s">
        <v>82</v>
      </c>
      <c r="AY529" s="259" t="s">
        <v>190</v>
      </c>
    </row>
    <row r="530" s="2" customFormat="1" ht="37.8" customHeight="1">
      <c r="A530" s="41"/>
      <c r="B530" s="42"/>
      <c r="C530" s="209" t="s">
        <v>823</v>
      </c>
      <c r="D530" s="209" t="s">
        <v>192</v>
      </c>
      <c r="E530" s="210" t="s">
        <v>824</v>
      </c>
      <c r="F530" s="211" t="s">
        <v>825</v>
      </c>
      <c r="G530" s="212" t="s">
        <v>195</v>
      </c>
      <c r="H530" s="213">
        <v>28.277000000000001</v>
      </c>
      <c r="I530" s="214"/>
      <c r="J530" s="215">
        <f>ROUND(I530*H530,2)</f>
        <v>0</v>
      </c>
      <c r="K530" s="211" t="s">
        <v>196</v>
      </c>
      <c r="L530" s="47"/>
      <c r="M530" s="216" t="s">
        <v>28</v>
      </c>
      <c r="N530" s="217" t="s">
        <v>45</v>
      </c>
      <c r="O530" s="87"/>
      <c r="P530" s="218">
        <f>O530*H530</f>
        <v>0</v>
      </c>
      <c r="Q530" s="218">
        <v>0.0060000000000000001</v>
      </c>
      <c r="R530" s="218">
        <f>Q530*H530</f>
        <v>0.16966200000000001</v>
      </c>
      <c r="S530" s="218">
        <v>0</v>
      </c>
      <c r="T530" s="219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20" t="s">
        <v>286</v>
      </c>
      <c r="AT530" s="220" t="s">
        <v>192</v>
      </c>
      <c r="AU530" s="220" t="s">
        <v>84</v>
      </c>
      <c r="AY530" s="20" t="s">
        <v>190</v>
      </c>
      <c r="BE530" s="221">
        <f>IF(N530="základní",J530,0)</f>
        <v>0</v>
      </c>
      <c r="BF530" s="221">
        <f>IF(N530="snížená",J530,0)</f>
        <v>0</v>
      </c>
      <c r="BG530" s="221">
        <f>IF(N530="zákl. přenesená",J530,0)</f>
        <v>0</v>
      </c>
      <c r="BH530" s="221">
        <f>IF(N530="sníž. přenesená",J530,0)</f>
        <v>0</v>
      </c>
      <c r="BI530" s="221">
        <f>IF(N530="nulová",J530,0)</f>
        <v>0</v>
      </c>
      <c r="BJ530" s="20" t="s">
        <v>82</v>
      </c>
      <c r="BK530" s="221">
        <f>ROUND(I530*H530,2)</f>
        <v>0</v>
      </c>
      <c r="BL530" s="20" t="s">
        <v>286</v>
      </c>
      <c r="BM530" s="220" t="s">
        <v>826</v>
      </c>
    </row>
    <row r="531" s="2" customFormat="1">
      <c r="A531" s="41"/>
      <c r="B531" s="42"/>
      <c r="C531" s="43"/>
      <c r="D531" s="222" t="s">
        <v>199</v>
      </c>
      <c r="E531" s="43"/>
      <c r="F531" s="223" t="s">
        <v>827</v>
      </c>
      <c r="G531" s="43"/>
      <c r="H531" s="43"/>
      <c r="I531" s="224"/>
      <c r="J531" s="43"/>
      <c r="K531" s="43"/>
      <c r="L531" s="47"/>
      <c r="M531" s="225"/>
      <c r="N531" s="226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199</v>
      </c>
      <c r="AU531" s="20" t="s">
        <v>84</v>
      </c>
    </row>
    <row r="532" s="2" customFormat="1" ht="24.15" customHeight="1">
      <c r="A532" s="41"/>
      <c r="B532" s="42"/>
      <c r="C532" s="260" t="s">
        <v>828</v>
      </c>
      <c r="D532" s="260" t="s">
        <v>261</v>
      </c>
      <c r="E532" s="261" t="s">
        <v>829</v>
      </c>
      <c r="F532" s="262" t="s">
        <v>830</v>
      </c>
      <c r="G532" s="263" t="s">
        <v>195</v>
      </c>
      <c r="H532" s="264">
        <v>31.096</v>
      </c>
      <c r="I532" s="265"/>
      <c r="J532" s="266">
        <f>ROUND(I532*H532,2)</f>
        <v>0</v>
      </c>
      <c r="K532" s="262" t="s">
        <v>28</v>
      </c>
      <c r="L532" s="267"/>
      <c r="M532" s="268" t="s">
        <v>28</v>
      </c>
      <c r="N532" s="269" t="s">
        <v>45</v>
      </c>
      <c r="O532" s="87"/>
      <c r="P532" s="218">
        <f>O532*H532</f>
        <v>0</v>
      </c>
      <c r="Q532" s="218">
        <v>0.01771</v>
      </c>
      <c r="R532" s="218">
        <f>Q532*H532</f>
        <v>0.55071015999999995</v>
      </c>
      <c r="S532" s="218">
        <v>0</v>
      </c>
      <c r="T532" s="219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0" t="s">
        <v>381</v>
      </c>
      <c r="AT532" s="220" t="s">
        <v>261</v>
      </c>
      <c r="AU532" s="220" t="s">
        <v>84</v>
      </c>
      <c r="AY532" s="20" t="s">
        <v>190</v>
      </c>
      <c r="BE532" s="221">
        <f>IF(N532="základní",J532,0)</f>
        <v>0</v>
      </c>
      <c r="BF532" s="221">
        <f>IF(N532="snížená",J532,0)</f>
        <v>0</v>
      </c>
      <c r="BG532" s="221">
        <f>IF(N532="zákl. přenesená",J532,0)</f>
        <v>0</v>
      </c>
      <c r="BH532" s="221">
        <f>IF(N532="sníž. přenesená",J532,0)</f>
        <v>0</v>
      </c>
      <c r="BI532" s="221">
        <f>IF(N532="nulová",J532,0)</f>
        <v>0</v>
      </c>
      <c r="BJ532" s="20" t="s">
        <v>82</v>
      </c>
      <c r="BK532" s="221">
        <f>ROUND(I532*H532,2)</f>
        <v>0</v>
      </c>
      <c r="BL532" s="20" t="s">
        <v>286</v>
      </c>
      <c r="BM532" s="220" t="s">
        <v>831</v>
      </c>
    </row>
    <row r="533" s="14" customFormat="1">
      <c r="A533" s="14"/>
      <c r="B533" s="238"/>
      <c r="C533" s="239"/>
      <c r="D533" s="229" t="s">
        <v>201</v>
      </c>
      <c r="E533" s="240" t="s">
        <v>28</v>
      </c>
      <c r="F533" s="241" t="s">
        <v>832</v>
      </c>
      <c r="G533" s="239"/>
      <c r="H533" s="242">
        <v>31.096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8" t="s">
        <v>201</v>
      </c>
      <c r="AU533" s="248" t="s">
        <v>84</v>
      </c>
      <c r="AV533" s="14" t="s">
        <v>84</v>
      </c>
      <c r="AW533" s="14" t="s">
        <v>35</v>
      </c>
      <c r="AX533" s="14" t="s">
        <v>82</v>
      </c>
      <c r="AY533" s="248" t="s">
        <v>190</v>
      </c>
    </row>
    <row r="534" s="2" customFormat="1" ht="37.8" customHeight="1">
      <c r="A534" s="41"/>
      <c r="B534" s="42"/>
      <c r="C534" s="209" t="s">
        <v>833</v>
      </c>
      <c r="D534" s="209" t="s">
        <v>192</v>
      </c>
      <c r="E534" s="210" t="s">
        <v>834</v>
      </c>
      <c r="F534" s="211" t="s">
        <v>835</v>
      </c>
      <c r="G534" s="212" t="s">
        <v>195</v>
      </c>
      <c r="H534" s="213">
        <v>28.268999999999998</v>
      </c>
      <c r="I534" s="214"/>
      <c r="J534" s="215">
        <f>ROUND(I534*H534,2)</f>
        <v>0</v>
      </c>
      <c r="K534" s="211" t="s">
        <v>196</v>
      </c>
      <c r="L534" s="47"/>
      <c r="M534" s="216" t="s">
        <v>28</v>
      </c>
      <c r="N534" s="217" t="s">
        <v>45</v>
      </c>
      <c r="O534" s="87"/>
      <c r="P534" s="218">
        <f>O534*H534</f>
        <v>0</v>
      </c>
      <c r="Q534" s="218">
        <v>0</v>
      </c>
      <c r="R534" s="218">
        <f>Q534*H534</f>
        <v>0</v>
      </c>
      <c r="S534" s="218">
        <v>0</v>
      </c>
      <c r="T534" s="219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20" t="s">
        <v>286</v>
      </c>
      <c r="AT534" s="220" t="s">
        <v>192</v>
      </c>
      <c r="AU534" s="220" t="s">
        <v>84</v>
      </c>
      <c r="AY534" s="20" t="s">
        <v>190</v>
      </c>
      <c r="BE534" s="221">
        <f>IF(N534="základní",J534,0)</f>
        <v>0</v>
      </c>
      <c r="BF534" s="221">
        <f>IF(N534="snížená",J534,0)</f>
        <v>0</v>
      </c>
      <c r="BG534" s="221">
        <f>IF(N534="zákl. přenesená",J534,0)</f>
        <v>0</v>
      </c>
      <c r="BH534" s="221">
        <f>IF(N534="sníž. přenesená",J534,0)</f>
        <v>0</v>
      </c>
      <c r="BI534" s="221">
        <f>IF(N534="nulová",J534,0)</f>
        <v>0</v>
      </c>
      <c r="BJ534" s="20" t="s">
        <v>82</v>
      </c>
      <c r="BK534" s="221">
        <f>ROUND(I534*H534,2)</f>
        <v>0</v>
      </c>
      <c r="BL534" s="20" t="s">
        <v>286</v>
      </c>
      <c r="BM534" s="220" t="s">
        <v>836</v>
      </c>
    </row>
    <row r="535" s="2" customFormat="1">
      <c r="A535" s="41"/>
      <c r="B535" s="42"/>
      <c r="C535" s="43"/>
      <c r="D535" s="222" t="s">
        <v>199</v>
      </c>
      <c r="E535" s="43"/>
      <c r="F535" s="223" t="s">
        <v>837</v>
      </c>
      <c r="G535" s="43"/>
      <c r="H535" s="43"/>
      <c r="I535" s="224"/>
      <c r="J535" s="43"/>
      <c r="K535" s="43"/>
      <c r="L535" s="47"/>
      <c r="M535" s="225"/>
      <c r="N535" s="226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199</v>
      </c>
      <c r="AU535" s="20" t="s">
        <v>84</v>
      </c>
    </row>
    <row r="536" s="14" customFormat="1">
      <c r="A536" s="14"/>
      <c r="B536" s="238"/>
      <c r="C536" s="239"/>
      <c r="D536" s="229" t="s">
        <v>201</v>
      </c>
      <c r="E536" s="240" t="s">
        <v>28</v>
      </c>
      <c r="F536" s="241" t="s">
        <v>116</v>
      </c>
      <c r="G536" s="239"/>
      <c r="H536" s="242">
        <v>28.268999999999998</v>
      </c>
      <c r="I536" s="243"/>
      <c r="J536" s="239"/>
      <c r="K536" s="239"/>
      <c r="L536" s="244"/>
      <c r="M536" s="245"/>
      <c r="N536" s="246"/>
      <c r="O536" s="246"/>
      <c r="P536" s="246"/>
      <c r="Q536" s="246"/>
      <c r="R536" s="246"/>
      <c r="S536" s="246"/>
      <c r="T536" s="24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8" t="s">
        <v>201</v>
      </c>
      <c r="AU536" s="248" t="s">
        <v>84</v>
      </c>
      <c r="AV536" s="14" t="s">
        <v>84</v>
      </c>
      <c r="AW536" s="14" t="s">
        <v>35</v>
      </c>
      <c r="AX536" s="14" t="s">
        <v>82</v>
      </c>
      <c r="AY536" s="248" t="s">
        <v>190</v>
      </c>
    </row>
    <row r="537" s="2" customFormat="1" ht="33" customHeight="1">
      <c r="A537" s="41"/>
      <c r="B537" s="42"/>
      <c r="C537" s="209" t="s">
        <v>838</v>
      </c>
      <c r="D537" s="209" t="s">
        <v>192</v>
      </c>
      <c r="E537" s="210" t="s">
        <v>839</v>
      </c>
      <c r="F537" s="211" t="s">
        <v>840</v>
      </c>
      <c r="G537" s="212" t="s">
        <v>249</v>
      </c>
      <c r="H537" s="213">
        <v>50.25</v>
      </c>
      <c r="I537" s="214"/>
      <c r="J537" s="215">
        <f>ROUND(I537*H537,2)</f>
        <v>0</v>
      </c>
      <c r="K537" s="211" t="s">
        <v>196</v>
      </c>
      <c r="L537" s="47"/>
      <c r="M537" s="216" t="s">
        <v>28</v>
      </c>
      <c r="N537" s="217" t="s">
        <v>45</v>
      </c>
      <c r="O537" s="87"/>
      <c r="P537" s="218">
        <f>O537*H537</f>
        <v>0</v>
      </c>
      <c r="Q537" s="218">
        <v>0.00020000000000000001</v>
      </c>
      <c r="R537" s="218">
        <f>Q537*H537</f>
        <v>0.01005</v>
      </c>
      <c r="S537" s="218">
        <v>0</v>
      </c>
      <c r="T537" s="219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0" t="s">
        <v>286</v>
      </c>
      <c r="AT537" s="220" t="s">
        <v>192</v>
      </c>
      <c r="AU537" s="220" t="s">
        <v>84</v>
      </c>
      <c r="AY537" s="20" t="s">
        <v>190</v>
      </c>
      <c r="BE537" s="221">
        <f>IF(N537="základní",J537,0)</f>
        <v>0</v>
      </c>
      <c r="BF537" s="221">
        <f>IF(N537="snížená",J537,0)</f>
        <v>0</v>
      </c>
      <c r="BG537" s="221">
        <f>IF(N537="zákl. přenesená",J537,0)</f>
        <v>0</v>
      </c>
      <c r="BH537" s="221">
        <f>IF(N537="sníž. přenesená",J537,0)</f>
        <v>0</v>
      </c>
      <c r="BI537" s="221">
        <f>IF(N537="nulová",J537,0)</f>
        <v>0</v>
      </c>
      <c r="BJ537" s="20" t="s">
        <v>82</v>
      </c>
      <c r="BK537" s="221">
        <f>ROUND(I537*H537,2)</f>
        <v>0</v>
      </c>
      <c r="BL537" s="20" t="s">
        <v>286</v>
      </c>
      <c r="BM537" s="220" t="s">
        <v>841</v>
      </c>
    </row>
    <row r="538" s="2" customFormat="1">
      <c r="A538" s="41"/>
      <c r="B538" s="42"/>
      <c r="C538" s="43"/>
      <c r="D538" s="222" t="s">
        <v>199</v>
      </c>
      <c r="E538" s="43"/>
      <c r="F538" s="223" t="s">
        <v>842</v>
      </c>
      <c r="G538" s="43"/>
      <c r="H538" s="43"/>
      <c r="I538" s="224"/>
      <c r="J538" s="43"/>
      <c r="K538" s="43"/>
      <c r="L538" s="47"/>
      <c r="M538" s="225"/>
      <c r="N538" s="226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199</v>
      </c>
      <c r="AU538" s="20" t="s">
        <v>84</v>
      </c>
    </row>
    <row r="539" s="13" customFormat="1">
      <c r="A539" s="13"/>
      <c r="B539" s="227"/>
      <c r="C539" s="228"/>
      <c r="D539" s="229" t="s">
        <v>201</v>
      </c>
      <c r="E539" s="230" t="s">
        <v>28</v>
      </c>
      <c r="F539" s="231" t="s">
        <v>202</v>
      </c>
      <c r="G539" s="228"/>
      <c r="H539" s="230" t="s">
        <v>28</v>
      </c>
      <c r="I539" s="232"/>
      <c r="J539" s="228"/>
      <c r="K539" s="228"/>
      <c r="L539" s="233"/>
      <c r="M539" s="234"/>
      <c r="N539" s="235"/>
      <c r="O539" s="235"/>
      <c r="P539" s="235"/>
      <c r="Q539" s="235"/>
      <c r="R539" s="235"/>
      <c r="S539" s="235"/>
      <c r="T539" s="23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7" t="s">
        <v>201</v>
      </c>
      <c r="AU539" s="237" t="s">
        <v>84</v>
      </c>
      <c r="AV539" s="13" t="s">
        <v>82</v>
      </c>
      <c r="AW539" s="13" t="s">
        <v>35</v>
      </c>
      <c r="AX539" s="13" t="s">
        <v>74</v>
      </c>
      <c r="AY539" s="237" t="s">
        <v>190</v>
      </c>
    </row>
    <row r="540" s="14" customFormat="1">
      <c r="A540" s="14"/>
      <c r="B540" s="238"/>
      <c r="C540" s="239"/>
      <c r="D540" s="229" t="s">
        <v>201</v>
      </c>
      <c r="E540" s="240" t="s">
        <v>28</v>
      </c>
      <c r="F540" s="241" t="s">
        <v>843</v>
      </c>
      <c r="G540" s="239"/>
      <c r="H540" s="242">
        <v>50.25</v>
      </c>
      <c r="I540" s="243"/>
      <c r="J540" s="239"/>
      <c r="K540" s="239"/>
      <c r="L540" s="244"/>
      <c r="M540" s="245"/>
      <c r="N540" s="246"/>
      <c r="O540" s="246"/>
      <c r="P540" s="246"/>
      <c r="Q540" s="246"/>
      <c r="R540" s="246"/>
      <c r="S540" s="246"/>
      <c r="T540" s="24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8" t="s">
        <v>201</v>
      </c>
      <c r="AU540" s="248" t="s">
        <v>84</v>
      </c>
      <c r="AV540" s="14" t="s">
        <v>84</v>
      </c>
      <c r="AW540" s="14" t="s">
        <v>35</v>
      </c>
      <c r="AX540" s="14" t="s">
        <v>74</v>
      </c>
      <c r="AY540" s="248" t="s">
        <v>190</v>
      </c>
    </row>
    <row r="541" s="15" customFormat="1">
      <c r="A541" s="15"/>
      <c r="B541" s="249"/>
      <c r="C541" s="250"/>
      <c r="D541" s="229" t="s">
        <v>201</v>
      </c>
      <c r="E541" s="251" t="s">
        <v>120</v>
      </c>
      <c r="F541" s="252" t="s">
        <v>245</v>
      </c>
      <c r="G541" s="250"/>
      <c r="H541" s="253">
        <v>50.25</v>
      </c>
      <c r="I541" s="254"/>
      <c r="J541" s="250"/>
      <c r="K541" s="250"/>
      <c r="L541" s="255"/>
      <c r="M541" s="256"/>
      <c r="N541" s="257"/>
      <c r="O541" s="257"/>
      <c r="P541" s="257"/>
      <c r="Q541" s="257"/>
      <c r="R541" s="257"/>
      <c r="S541" s="257"/>
      <c r="T541" s="258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59" t="s">
        <v>201</v>
      </c>
      <c r="AU541" s="259" t="s">
        <v>84</v>
      </c>
      <c r="AV541" s="15" t="s">
        <v>197</v>
      </c>
      <c r="AW541" s="15" t="s">
        <v>35</v>
      </c>
      <c r="AX541" s="15" t="s">
        <v>82</v>
      </c>
      <c r="AY541" s="259" t="s">
        <v>190</v>
      </c>
    </row>
    <row r="542" s="2" customFormat="1" ht="16.5" customHeight="1">
      <c r="A542" s="41"/>
      <c r="B542" s="42"/>
      <c r="C542" s="260" t="s">
        <v>844</v>
      </c>
      <c r="D542" s="260" t="s">
        <v>261</v>
      </c>
      <c r="E542" s="261" t="s">
        <v>845</v>
      </c>
      <c r="F542" s="262" t="s">
        <v>846</v>
      </c>
      <c r="G542" s="263" t="s">
        <v>249</v>
      </c>
      <c r="H542" s="264">
        <v>52.762999999999998</v>
      </c>
      <c r="I542" s="265"/>
      <c r="J542" s="266">
        <f>ROUND(I542*H542,2)</f>
        <v>0</v>
      </c>
      <c r="K542" s="262" t="s">
        <v>196</v>
      </c>
      <c r="L542" s="267"/>
      <c r="M542" s="268" t="s">
        <v>28</v>
      </c>
      <c r="N542" s="269" t="s">
        <v>45</v>
      </c>
      <c r="O542" s="87"/>
      <c r="P542" s="218">
        <f>O542*H542</f>
        <v>0</v>
      </c>
      <c r="Q542" s="218">
        <v>0.00029999999999999997</v>
      </c>
      <c r="R542" s="218">
        <f>Q542*H542</f>
        <v>0.015828899999999996</v>
      </c>
      <c r="S542" s="218">
        <v>0</v>
      </c>
      <c r="T542" s="219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20" t="s">
        <v>381</v>
      </c>
      <c r="AT542" s="220" t="s">
        <v>261</v>
      </c>
      <c r="AU542" s="220" t="s">
        <v>84</v>
      </c>
      <c r="AY542" s="20" t="s">
        <v>190</v>
      </c>
      <c r="BE542" s="221">
        <f>IF(N542="základní",J542,0)</f>
        <v>0</v>
      </c>
      <c r="BF542" s="221">
        <f>IF(N542="snížená",J542,0)</f>
        <v>0</v>
      </c>
      <c r="BG542" s="221">
        <f>IF(N542="zákl. přenesená",J542,0)</f>
        <v>0</v>
      </c>
      <c r="BH542" s="221">
        <f>IF(N542="sníž. přenesená",J542,0)</f>
        <v>0</v>
      </c>
      <c r="BI542" s="221">
        <f>IF(N542="nulová",J542,0)</f>
        <v>0</v>
      </c>
      <c r="BJ542" s="20" t="s">
        <v>82</v>
      </c>
      <c r="BK542" s="221">
        <f>ROUND(I542*H542,2)</f>
        <v>0</v>
      </c>
      <c r="BL542" s="20" t="s">
        <v>286</v>
      </c>
      <c r="BM542" s="220" t="s">
        <v>847</v>
      </c>
    </row>
    <row r="543" s="14" customFormat="1">
      <c r="A543" s="14"/>
      <c r="B543" s="238"/>
      <c r="C543" s="239"/>
      <c r="D543" s="229" t="s">
        <v>201</v>
      </c>
      <c r="E543" s="240" t="s">
        <v>28</v>
      </c>
      <c r="F543" s="241" t="s">
        <v>848</v>
      </c>
      <c r="G543" s="239"/>
      <c r="H543" s="242">
        <v>52.762999999999998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8" t="s">
        <v>201</v>
      </c>
      <c r="AU543" s="248" t="s">
        <v>84</v>
      </c>
      <c r="AV543" s="14" t="s">
        <v>84</v>
      </c>
      <c r="AW543" s="14" t="s">
        <v>35</v>
      </c>
      <c r="AX543" s="14" t="s">
        <v>82</v>
      </c>
      <c r="AY543" s="248" t="s">
        <v>190</v>
      </c>
    </row>
    <row r="544" s="2" customFormat="1" ht="33" customHeight="1">
      <c r="A544" s="41"/>
      <c r="B544" s="42"/>
      <c r="C544" s="209" t="s">
        <v>849</v>
      </c>
      <c r="D544" s="209" t="s">
        <v>192</v>
      </c>
      <c r="E544" s="210" t="s">
        <v>850</v>
      </c>
      <c r="F544" s="211" t="s">
        <v>851</v>
      </c>
      <c r="G544" s="212" t="s">
        <v>249</v>
      </c>
      <c r="H544" s="213">
        <v>19.555</v>
      </c>
      <c r="I544" s="214"/>
      <c r="J544" s="215">
        <f>ROUND(I544*H544,2)</f>
        <v>0</v>
      </c>
      <c r="K544" s="211" t="s">
        <v>196</v>
      </c>
      <c r="L544" s="47"/>
      <c r="M544" s="216" t="s">
        <v>28</v>
      </c>
      <c r="N544" s="217" t="s">
        <v>45</v>
      </c>
      <c r="O544" s="87"/>
      <c r="P544" s="218">
        <f>O544*H544</f>
        <v>0</v>
      </c>
      <c r="Q544" s="218">
        <v>0.00018000000000000001</v>
      </c>
      <c r="R544" s="218">
        <f>Q544*H544</f>
        <v>0.0035199000000000003</v>
      </c>
      <c r="S544" s="218">
        <v>0</v>
      </c>
      <c r="T544" s="219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0" t="s">
        <v>286</v>
      </c>
      <c r="AT544" s="220" t="s">
        <v>192</v>
      </c>
      <c r="AU544" s="220" t="s">
        <v>84</v>
      </c>
      <c r="AY544" s="20" t="s">
        <v>190</v>
      </c>
      <c r="BE544" s="221">
        <f>IF(N544="základní",J544,0)</f>
        <v>0</v>
      </c>
      <c r="BF544" s="221">
        <f>IF(N544="snížená",J544,0)</f>
        <v>0</v>
      </c>
      <c r="BG544" s="221">
        <f>IF(N544="zákl. přenesená",J544,0)</f>
        <v>0</v>
      </c>
      <c r="BH544" s="221">
        <f>IF(N544="sníž. přenesená",J544,0)</f>
        <v>0</v>
      </c>
      <c r="BI544" s="221">
        <f>IF(N544="nulová",J544,0)</f>
        <v>0</v>
      </c>
      <c r="BJ544" s="20" t="s">
        <v>82</v>
      </c>
      <c r="BK544" s="221">
        <f>ROUND(I544*H544,2)</f>
        <v>0</v>
      </c>
      <c r="BL544" s="20" t="s">
        <v>286</v>
      </c>
      <c r="BM544" s="220" t="s">
        <v>852</v>
      </c>
    </row>
    <row r="545" s="2" customFormat="1">
      <c r="A545" s="41"/>
      <c r="B545" s="42"/>
      <c r="C545" s="43"/>
      <c r="D545" s="222" t="s">
        <v>199</v>
      </c>
      <c r="E545" s="43"/>
      <c r="F545" s="223" t="s">
        <v>853</v>
      </c>
      <c r="G545" s="43"/>
      <c r="H545" s="43"/>
      <c r="I545" s="224"/>
      <c r="J545" s="43"/>
      <c r="K545" s="43"/>
      <c r="L545" s="47"/>
      <c r="M545" s="225"/>
      <c r="N545" s="226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199</v>
      </c>
      <c r="AU545" s="20" t="s">
        <v>84</v>
      </c>
    </row>
    <row r="546" s="14" customFormat="1">
      <c r="A546" s="14"/>
      <c r="B546" s="238"/>
      <c r="C546" s="239"/>
      <c r="D546" s="229" t="s">
        <v>201</v>
      </c>
      <c r="E546" s="240" t="s">
        <v>28</v>
      </c>
      <c r="F546" s="241" t="s">
        <v>118</v>
      </c>
      <c r="G546" s="239"/>
      <c r="H546" s="242">
        <v>10.085000000000001</v>
      </c>
      <c r="I546" s="243"/>
      <c r="J546" s="239"/>
      <c r="K546" s="239"/>
      <c r="L546" s="244"/>
      <c r="M546" s="245"/>
      <c r="N546" s="246"/>
      <c r="O546" s="246"/>
      <c r="P546" s="246"/>
      <c r="Q546" s="246"/>
      <c r="R546" s="246"/>
      <c r="S546" s="246"/>
      <c r="T546" s="24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8" t="s">
        <v>201</v>
      </c>
      <c r="AU546" s="248" t="s">
        <v>84</v>
      </c>
      <c r="AV546" s="14" t="s">
        <v>84</v>
      </c>
      <c r="AW546" s="14" t="s">
        <v>35</v>
      </c>
      <c r="AX546" s="14" t="s">
        <v>74</v>
      </c>
      <c r="AY546" s="248" t="s">
        <v>190</v>
      </c>
    </row>
    <row r="547" s="14" customFormat="1">
      <c r="A547" s="14"/>
      <c r="B547" s="238"/>
      <c r="C547" s="239"/>
      <c r="D547" s="229" t="s">
        <v>201</v>
      </c>
      <c r="E547" s="240" t="s">
        <v>28</v>
      </c>
      <c r="F547" s="241" t="s">
        <v>854</v>
      </c>
      <c r="G547" s="239"/>
      <c r="H547" s="242">
        <v>9.4700000000000006</v>
      </c>
      <c r="I547" s="243"/>
      <c r="J547" s="239"/>
      <c r="K547" s="239"/>
      <c r="L547" s="244"/>
      <c r="M547" s="245"/>
      <c r="N547" s="246"/>
      <c r="O547" s="246"/>
      <c r="P547" s="246"/>
      <c r="Q547" s="246"/>
      <c r="R547" s="246"/>
      <c r="S547" s="246"/>
      <c r="T547" s="24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8" t="s">
        <v>201</v>
      </c>
      <c r="AU547" s="248" t="s">
        <v>84</v>
      </c>
      <c r="AV547" s="14" t="s">
        <v>84</v>
      </c>
      <c r="AW547" s="14" t="s">
        <v>35</v>
      </c>
      <c r="AX547" s="14" t="s">
        <v>74</v>
      </c>
      <c r="AY547" s="248" t="s">
        <v>190</v>
      </c>
    </row>
    <row r="548" s="15" customFormat="1">
      <c r="A548" s="15"/>
      <c r="B548" s="249"/>
      <c r="C548" s="250"/>
      <c r="D548" s="229" t="s">
        <v>201</v>
      </c>
      <c r="E548" s="251" t="s">
        <v>122</v>
      </c>
      <c r="F548" s="252" t="s">
        <v>245</v>
      </c>
      <c r="G548" s="250"/>
      <c r="H548" s="253">
        <v>19.555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9" t="s">
        <v>201</v>
      </c>
      <c r="AU548" s="259" t="s">
        <v>84</v>
      </c>
      <c r="AV548" s="15" t="s">
        <v>197</v>
      </c>
      <c r="AW548" s="15" t="s">
        <v>35</v>
      </c>
      <c r="AX548" s="15" t="s">
        <v>82</v>
      </c>
      <c r="AY548" s="259" t="s">
        <v>190</v>
      </c>
    </row>
    <row r="549" s="2" customFormat="1" ht="16.5" customHeight="1">
      <c r="A549" s="41"/>
      <c r="B549" s="42"/>
      <c r="C549" s="260" t="s">
        <v>855</v>
      </c>
      <c r="D549" s="260" t="s">
        <v>261</v>
      </c>
      <c r="E549" s="261" t="s">
        <v>845</v>
      </c>
      <c r="F549" s="262" t="s">
        <v>846</v>
      </c>
      <c r="G549" s="263" t="s">
        <v>249</v>
      </c>
      <c r="H549" s="264">
        <v>20.533000000000001</v>
      </c>
      <c r="I549" s="265"/>
      <c r="J549" s="266">
        <f>ROUND(I549*H549,2)</f>
        <v>0</v>
      </c>
      <c r="K549" s="262" t="s">
        <v>196</v>
      </c>
      <c r="L549" s="267"/>
      <c r="M549" s="268" t="s">
        <v>28</v>
      </c>
      <c r="N549" s="269" t="s">
        <v>45</v>
      </c>
      <c r="O549" s="87"/>
      <c r="P549" s="218">
        <f>O549*H549</f>
        <v>0</v>
      </c>
      <c r="Q549" s="218">
        <v>0.00029999999999999997</v>
      </c>
      <c r="R549" s="218">
        <f>Q549*H549</f>
        <v>0.0061598999999999994</v>
      </c>
      <c r="S549" s="218">
        <v>0</v>
      </c>
      <c r="T549" s="219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0" t="s">
        <v>381</v>
      </c>
      <c r="AT549" s="220" t="s">
        <v>261</v>
      </c>
      <c r="AU549" s="220" t="s">
        <v>84</v>
      </c>
      <c r="AY549" s="20" t="s">
        <v>190</v>
      </c>
      <c r="BE549" s="221">
        <f>IF(N549="základní",J549,0)</f>
        <v>0</v>
      </c>
      <c r="BF549" s="221">
        <f>IF(N549="snížená",J549,0)</f>
        <v>0</v>
      </c>
      <c r="BG549" s="221">
        <f>IF(N549="zákl. přenesená",J549,0)</f>
        <v>0</v>
      </c>
      <c r="BH549" s="221">
        <f>IF(N549="sníž. přenesená",J549,0)</f>
        <v>0</v>
      </c>
      <c r="BI549" s="221">
        <f>IF(N549="nulová",J549,0)</f>
        <v>0</v>
      </c>
      <c r="BJ549" s="20" t="s">
        <v>82</v>
      </c>
      <c r="BK549" s="221">
        <f>ROUND(I549*H549,2)</f>
        <v>0</v>
      </c>
      <c r="BL549" s="20" t="s">
        <v>286</v>
      </c>
      <c r="BM549" s="220" t="s">
        <v>856</v>
      </c>
    </row>
    <row r="550" s="14" customFormat="1">
      <c r="A550" s="14"/>
      <c r="B550" s="238"/>
      <c r="C550" s="239"/>
      <c r="D550" s="229" t="s">
        <v>201</v>
      </c>
      <c r="E550" s="240" t="s">
        <v>28</v>
      </c>
      <c r="F550" s="241" t="s">
        <v>857</v>
      </c>
      <c r="G550" s="239"/>
      <c r="H550" s="242">
        <v>20.533000000000001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8" t="s">
        <v>201</v>
      </c>
      <c r="AU550" s="248" t="s">
        <v>84</v>
      </c>
      <c r="AV550" s="14" t="s">
        <v>84</v>
      </c>
      <c r="AW550" s="14" t="s">
        <v>35</v>
      </c>
      <c r="AX550" s="14" t="s">
        <v>82</v>
      </c>
      <c r="AY550" s="248" t="s">
        <v>190</v>
      </c>
    </row>
    <row r="551" s="2" customFormat="1" ht="24.15" customHeight="1">
      <c r="A551" s="41"/>
      <c r="B551" s="42"/>
      <c r="C551" s="209" t="s">
        <v>858</v>
      </c>
      <c r="D551" s="209" t="s">
        <v>192</v>
      </c>
      <c r="E551" s="210" t="s">
        <v>859</v>
      </c>
      <c r="F551" s="211" t="s">
        <v>860</v>
      </c>
      <c r="G551" s="212" t="s">
        <v>257</v>
      </c>
      <c r="H551" s="213">
        <v>2</v>
      </c>
      <c r="I551" s="214"/>
      <c r="J551" s="215">
        <f>ROUND(I551*H551,2)</f>
        <v>0</v>
      </c>
      <c r="K551" s="211" t="s">
        <v>196</v>
      </c>
      <c r="L551" s="47"/>
      <c r="M551" s="216" t="s">
        <v>28</v>
      </c>
      <c r="N551" s="217" t="s">
        <v>45</v>
      </c>
      <c r="O551" s="87"/>
      <c r="P551" s="218">
        <f>O551*H551</f>
        <v>0</v>
      </c>
      <c r="Q551" s="218">
        <v>0.00020000000000000001</v>
      </c>
      <c r="R551" s="218">
        <f>Q551*H551</f>
        <v>0.00040000000000000002</v>
      </c>
      <c r="S551" s="218">
        <v>0</v>
      </c>
      <c r="T551" s="219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0" t="s">
        <v>286</v>
      </c>
      <c r="AT551" s="220" t="s">
        <v>192</v>
      </c>
      <c r="AU551" s="220" t="s">
        <v>84</v>
      </c>
      <c r="AY551" s="20" t="s">
        <v>190</v>
      </c>
      <c r="BE551" s="221">
        <f>IF(N551="základní",J551,0)</f>
        <v>0</v>
      </c>
      <c r="BF551" s="221">
        <f>IF(N551="snížená",J551,0)</f>
        <v>0</v>
      </c>
      <c r="BG551" s="221">
        <f>IF(N551="zákl. přenesená",J551,0)</f>
        <v>0</v>
      </c>
      <c r="BH551" s="221">
        <f>IF(N551="sníž. přenesená",J551,0)</f>
        <v>0</v>
      </c>
      <c r="BI551" s="221">
        <f>IF(N551="nulová",J551,0)</f>
        <v>0</v>
      </c>
      <c r="BJ551" s="20" t="s">
        <v>82</v>
      </c>
      <c r="BK551" s="221">
        <f>ROUND(I551*H551,2)</f>
        <v>0</v>
      </c>
      <c r="BL551" s="20" t="s">
        <v>286</v>
      </c>
      <c r="BM551" s="220" t="s">
        <v>861</v>
      </c>
    </row>
    <row r="552" s="2" customFormat="1">
      <c r="A552" s="41"/>
      <c r="B552" s="42"/>
      <c r="C552" s="43"/>
      <c r="D552" s="222" t="s">
        <v>199</v>
      </c>
      <c r="E552" s="43"/>
      <c r="F552" s="223" t="s">
        <v>862</v>
      </c>
      <c r="G552" s="43"/>
      <c r="H552" s="43"/>
      <c r="I552" s="224"/>
      <c r="J552" s="43"/>
      <c r="K552" s="43"/>
      <c r="L552" s="47"/>
      <c r="M552" s="225"/>
      <c r="N552" s="226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199</v>
      </c>
      <c r="AU552" s="20" t="s">
        <v>84</v>
      </c>
    </row>
    <row r="553" s="13" customFormat="1">
      <c r="A553" s="13"/>
      <c r="B553" s="227"/>
      <c r="C553" s="228"/>
      <c r="D553" s="229" t="s">
        <v>201</v>
      </c>
      <c r="E553" s="230" t="s">
        <v>28</v>
      </c>
      <c r="F553" s="231" t="s">
        <v>863</v>
      </c>
      <c r="G553" s="228"/>
      <c r="H553" s="230" t="s">
        <v>28</v>
      </c>
      <c r="I553" s="232"/>
      <c r="J553" s="228"/>
      <c r="K553" s="228"/>
      <c r="L553" s="233"/>
      <c r="M553" s="234"/>
      <c r="N553" s="235"/>
      <c r="O553" s="235"/>
      <c r="P553" s="235"/>
      <c r="Q553" s="235"/>
      <c r="R553" s="235"/>
      <c r="S553" s="235"/>
      <c r="T553" s="23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7" t="s">
        <v>201</v>
      </c>
      <c r="AU553" s="237" t="s">
        <v>84</v>
      </c>
      <c r="AV553" s="13" t="s">
        <v>82</v>
      </c>
      <c r="AW553" s="13" t="s">
        <v>35</v>
      </c>
      <c r="AX553" s="13" t="s">
        <v>74</v>
      </c>
      <c r="AY553" s="237" t="s">
        <v>190</v>
      </c>
    </row>
    <row r="554" s="14" customFormat="1">
      <c r="A554" s="14"/>
      <c r="B554" s="238"/>
      <c r="C554" s="239"/>
      <c r="D554" s="229" t="s">
        <v>201</v>
      </c>
      <c r="E554" s="240" t="s">
        <v>28</v>
      </c>
      <c r="F554" s="241" t="s">
        <v>84</v>
      </c>
      <c r="G554" s="239"/>
      <c r="H554" s="242">
        <v>2</v>
      </c>
      <c r="I554" s="243"/>
      <c r="J554" s="239"/>
      <c r="K554" s="239"/>
      <c r="L554" s="244"/>
      <c r="M554" s="245"/>
      <c r="N554" s="246"/>
      <c r="O554" s="246"/>
      <c r="P554" s="246"/>
      <c r="Q554" s="246"/>
      <c r="R554" s="246"/>
      <c r="S554" s="246"/>
      <c r="T554" s="24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8" t="s">
        <v>201</v>
      </c>
      <c r="AU554" s="248" t="s">
        <v>84</v>
      </c>
      <c r="AV554" s="14" t="s">
        <v>84</v>
      </c>
      <c r="AW554" s="14" t="s">
        <v>35</v>
      </c>
      <c r="AX554" s="14" t="s">
        <v>82</v>
      </c>
      <c r="AY554" s="248" t="s">
        <v>190</v>
      </c>
    </row>
    <row r="555" s="2" customFormat="1" ht="16.5" customHeight="1">
      <c r="A555" s="41"/>
      <c r="B555" s="42"/>
      <c r="C555" s="260" t="s">
        <v>864</v>
      </c>
      <c r="D555" s="260" t="s">
        <v>261</v>
      </c>
      <c r="E555" s="261" t="s">
        <v>865</v>
      </c>
      <c r="F555" s="262" t="s">
        <v>866</v>
      </c>
      <c r="G555" s="263" t="s">
        <v>257</v>
      </c>
      <c r="H555" s="264">
        <v>2</v>
      </c>
      <c r="I555" s="265"/>
      <c r="J555" s="266">
        <f>ROUND(I555*H555,2)</f>
        <v>0</v>
      </c>
      <c r="K555" s="262" t="s">
        <v>196</v>
      </c>
      <c r="L555" s="267"/>
      <c r="M555" s="268" t="s">
        <v>28</v>
      </c>
      <c r="N555" s="269" t="s">
        <v>45</v>
      </c>
      <c r="O555" s="87"/>
      <c r="P555" s="218">
        <f>O555*H555</f>
        <v>0</v>
      </c>
      <c r="Q555" s="218">
        <v>0.00013999999999999999</v>
      </c>
      <c r="R555" s="218">
        <f>Q555*H555</f>
        <v>0.00027999999999999998</v>
      </c>
      <c r="S555" s="218">
        <v>0</v>
      </c>
      <c r="T555" s="219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0" t="s">
        <v>381</v>
      </c>
      <c r="AT555" s="220" t="s">
        <v>261</v>
      </c>
      <c r="AU555" s="220" t="s">
        <v>84</v>
      </c>
      <c r="AY555" s="20" t="s">
        <v>190</v>
      </c>
      <c r="BE555" s="221">
        <f>IF(N555="základní",J555,0)</f>
        <v>0</v>
      </c>
      <c r="BF555" s="221">
        <f>IF(N555="snížená",J555,0)</f>
        <v>0</v>
      </c>
      <c r="BG555" s="221">
        <f>IF(N555="zákl. přenesená",J555,0)</f>
        <v>0</v>
      </c>
      <c r="BH555" s="221">
        <f>IF(N555="sníž. přenesená",J555,0)</f>
        <v>0</v>
      </c>
      <c r="BI555" s="221">
        <f>IF(N555="nulová",J555,0)</f>
        <v>0</v>
      </c>
      <c r="BJ555" s="20" t="s">
        <v>82</v>
      </c>
      <c r="BK555" s="221">
        <f>ROUND(I555*H555,2)</f>
        <v>0</v>
      </c>
      <c r="BL555" s="20" t="s">
        <v>286</v>
      </c>
      <c r="BM555" s="220" t="s">
        <v>867</v>
      </c>
    </row>
    <row r="556" s="13" customFormat="1">
      <c r="A556" s="13"/>
      <c r="B556" s="227"/>
      <c r="C556" s="228"/>
      <c r="D556" s="229" t="s">
        <v>201</v>
      </c>
      <c r="E556" s="230" t="s">
        <v>28</v>
      </c>
      <c r="F556" s="231" t="s">
        <v>863</v>
      </c>
      <c r="G556" s="228"/>
      <c r="H556" s="230" t="s">
        <v>28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7" t="s">
        <v>201</v>
      </c>
      <c r="AU556" s="237" t="s">
        <v>84</v>
      </c>
      <c r="AV556" s="13" t="s">
        <v>82</v>
      </c>
      <c r="AW556" s="13" t="s">
        <v>35</v>
      </c>
      <c r="AX556" s="13" t="s">
        <v>74</v>
      </c>
      <c r="AY556" s="237" t="s">
        <v>190</v>
      </c>
    </row>
    <row r="557" s="13" customFormat="1">
      <c r="A557" s="13"/>
      <c r="B557" s="227"/>
      <c r="C557" s="228"/>
      <c r="D557" s="229" t="s">
        <v>201</v>
      </c>
      <c r="E557" s="230" t="s">
        <v>28</v>
      </c>
      <c r="F557" s="231" t="s">
        <v>868</v>
      </c>
      <c r="G557" s="228"/>
      <c r="H557" s="230" t="s">
        <v>28</v>
      </c>
      <c r="I557" s="232"/>
      <c r="J557" s="228"/>
      <c r="K557" s="228"/>
      <c r="L557" s="233"/>
      <c r="M557" s="234"/>
      <c r="N557" s="235"/>
      <c r="O557" s="235"/>
      <c r="P557" s="235"/>
      <c r="Q557" s="235"/>
      <c r="R557" s="235"/>
      <c r="S557" s="235"/>
      <c r="T557" s="23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7" t="s">
        <v>201</v>
      </c>
      <c r="AU557" s="237" t="s">
        <v>84</v>
      </c>
      <c r="AV557" s="13" t="s">
        <v>82</v>
      </c>
      <c r="AW557" s="13" t="s">
        <v>35</v>
      </c>
      <c r="AX557" s="13" t="s">
        <v>74</v>
      </c>
      <c r="AY557" s="237" t="s">
        <v>190</v>
      </c>
    </row>
    <row r="558" s="14" customFormat="1">
      <c r="A558" s="14"/>
      <c r="B558" s="238"/>
      <c r="C558" s="239"/>
      <c r="D558" s="229" t="s">
        <v>201</v>
      </c>
      <c r="E558" s="240" t="s">
        <v>28</v>
      </c>
      <c r="F558" s="241" t="s">
        <v>84</v>
      </c>
      <c r="G558" s="239"/>
      <c r="H558" s="242">
        <v>2</v>
      </c>
      <c r="I558" s="243"/>
      <c r="J558" s="239"/>
      <c r="K558" s="239"/>
      <c r="L558" s="244"/>
      <c r="M558" s="245"/>
      <c r="N558" s="246"/>
      <c r="O558" s="246"/>
      <c r="P558" s="246"/>
      <c r="Q558" s="246"/>
      <c r="R558" s="246"/>
      <c r="S558" s="246"/>
      <c r="T558" s="24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8" t="s">
        <v>201</v>
      </c>
      <c r="AU558" s="248" t="s">
        <v>84</v>
      </c>
      <c r="AV558" s="14" t="s">
        <v>84</v>
      </c>
      <c r="AW558" s="14" t="s">
        <v>35</v>
      </c>
      <c r="AX558" s="14" t="s">
        <v>82</v>
      </c>
      <c r="AY558" s="248" t="s">
        <v>190</v>
      </c>
    </row>
    <row r="559" s="2" customFormat="1" ht="44.25" customHeight="1">
      <c r="A559" s="41"/>
      <c r="B559" s="42"/>
      <c r="C559" s="209" t="s">
        <v>869</v>
      </c>
      <c r="D559" s="209" t="s">
        <v>192</v>
      </c>
      <c r="E559" s="210" t="s">
        <v>870</v>
      </c>
      <c r="F559" s="211" t="s">
        <v>871</v>
      </c>
      <c r="G559" s="212" t="s">
        <v>394</v>
      </c>
      <c r="H559" s="213">
        <v>1</v>
      </c>
      <c r="I559" s="214"/>
      <c r="J559" s="215">
        <f>ROUND(I559*H559,2)</f>
        <v>0</v>
      </c>
      <c r="K559" s="211" t="s">
        <v>28</v>
      </c>
      <c r="L559" s="47"/>
      <c r="M559" s="216" t="s">
        <v>28</v>
      </c>
      <c r="N559" s="217" t="s">
        <v>45</v>
      </c>
      <c r="O559" s="87"/>
      <c r="P559" s="218">
        <f>O559*H559</f>
        <v>0</v>
      </c>
      <c r="Q559" s="218">
        <v>0</v>
      </c>
      <c r="R559" s="218">
        <f>Q559*H559</f>
        <v>0</v>
      </c>
      <c r="S559" s="218">
        <v>0</v>
      </c>
      <c r="T559" s="219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0" t="s">
        <v>286</v>
      </c>
      <c r="AT559" s="220" t="s">
        <v>192</v>
      </c>
      <c r="AU559" s="220" t="s">
        <v>84</v>
      </c>
      <c r="AY559" s="20" t="s">
        <v>190</v>
      </c>
      <c r="BE559" s="221">
        <f>IF(N559="základní",J559,0)</f>
        <v>0</v>
      </c>
      <c r="BF559" s="221">
        <f>IF(N559="snížená",J559,0)</f>
        <v>0</v>
      </c>
      <c r="BG559" s="221">
        <f>IF(N559="zákl. přenesená",J559,0)</f>
        <v>0</v>
      </c>
      <c r="BH559" s="221">
        <f>IF(N559="sníž. přenesená",J559,0)</f>
        <v>0</v>
      </c>
      <c r="BI559" s="221">
        <f>IF(N559="nulová",J559,0)</f>
        <v>0</v>
      </c>
      <c r="BJ559" s="20" t="s">
        <v>82</v>
      </c>
      <c r="BK559" s="221">
        <f>ROUND(I559*H559,2)</f>
        <v>0</v>
      </c>
      <c r="BL559" s="20" t="s">
        <v>286</v>
      </c>
      <c r="BM559" s="220" t="s">
        <v>872</v>
      </c>
    </row>
    <row r="560" s="13" customFormat="1">
      <c r="A560" s="13"/>
      <c r="B560" s="227"/>
      <c r="C560" s="228"/>
      <c r="D560" s="229" t="s">
        <v>201</v>
      </c>
      <c r="E560" s="230" t="s">
        <v>28</v>
      </c>
      <c r="F560" s="231" t="s">
        <v>863</v>
      </c>
      <c r="G560" s="228"/>
      <c r="H560" s="230" t="s">
        <v>28</v>
      </c>
      <c r="I560" s="232"/>
      <c r="J560" s="228"/>
      <c r="K560" s="228"/>
      <c r="L560" s="233"/>
      <c r="M560" s="234"/>
      <c r="N560" s="235"/>
      <c r="O560" s="235"/>
      <c r="P560" s="235"/>
      <c r="Q560" s="235"/>
      <c r="R560" s="235"/>
      <c r="S560" s="235"/>
      <c r="T560" s="23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7" t="s">
        <v>201</v>
      </c>
      <c r="AU560" s="237" t="s">
        <v>84</v>
      </c>
      <c r="AV560" s="13" t="s">
        <v>82</v>
      </c>
      <c r="AW560" s="13" t="s">
        <v>35</v>
      </c>
      <c r="AX560" s="13" t="s">
        <v>74</v>
      </c>
      <c r="AY560" s="237" t="s">
        <v>190</v>
      </c>
    </row>
    <row r="561" s="13" customFormat="1">
      <c r="A561" s="13"/>
      <c r="B561" s="227"/>
      <c r="C561" s="228"/>
      <c r="D561" s="229" t="s">
        <v>201</v>
      </c>
      <c r="E561" s="230" t="s">
        <v>28</v>
      </c>
      <c r="F561" s="231" t="s">
        <v>873</v>
      </c>
      <c r="G561" s="228"/>
      <c r="H561" s="230" t="s">
        <v>28</v>
      </c>
      <c r="I561" s="232"/>
      <c r="J561" s="228"/>
      <c r="K561" s="228"/>
      <c r="L561" s="233"/>
      <c r="M561" s="234"/>
      <c r="N561" s="235"/>
      <c r="O561" s="235"/>
      <c r="P561" s="235"/>
      <c r="Q561" s="235"/>
      <c r="R561" s="235"/>
      <c r="S561" s="235"/>
      <c r="T561" s="23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7" t="s">
        <v>201</v>
      </c>
      <c r="AU561" s="237" t="s">
        <v>84</v>
      </c>
      <c r="AV561" s="13" t="s">
        <v>82</v>
      </c>
      <c r="AW561" s="13" t="s">
        <v>35</v>
      </c>
      <c r="AX561" s="13" t="s">
        <v>74</v>
      </c>
      <c r="AY561" s="237" t="s">
        <v>190</v>
      </c>
    </row>
    <row r="562" s="14" customFormat="1">
      <c r="A562" s="14"/>
      <c r="B562" s="238"/>
      <c r="C562" s="239"/>
      <c r="D562" s="229" t="s">
        <v>201</v>
      </c>
      <c r="E562" s="240" t="s">
        <v>28</v>
      </c>
      <c r="F562" s="241" t="s">
        <v>82</v>
      </c>
      <c r="G562" s="239"/>
      <c r="H562" s="242">
        <v>1</v>
      </c>
      <c r="I562" s="243"/>
      <c r="J562" s="239"/>
      <c r="K562" s="239"/>
      <c r="L562" s="244"/>
      <c r="M562" s="245"/>
      <c r="N562" s="246"/>
      <c r="O562" s="246"/>
      <c r="P562" s="246"/>
      <c r="Q562" s="246"/>
      <c r="R562" s="246"/>
      <c r="S562" s="246"/>
      <c r="T562" s="24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8" t="s">
        <v>201</v>
      </c>
      <c r="AU562" s="248" t="s">
        <v>84</v>
      </c>
      <c r="AV562" s="14" t="s">
        <v>84</v>
      </c>
      <c r="AW562" s="14" t="s">
        <v>35</v>
      </c>
      <c r="AX562" s="14" t="s">
        <v>82</v>
      </c>
      <c r="AY562" s="248" t="s">
        <v>190</v>
      </c>
    </row>
    <row r="563" s="2" customFormat="1" ht="49.05" customHeight="1">
      <c r="A563" s="41"/>
      <c r="B563" s="42"/>
      <c r="C563" s="209" t="s">
        <v>874</v>
      </c>
      <c r="D563" s="209" t="s">
        <v>192</v>
      </c>
      <c r="E563" s="210" t="s">
        <v>875</v>
      </c>
      <c r="F563" s="211" t="s">
        <v>876</v>
      </c>
      <c r="G563" s="212" t="s">
        <v>228</v>
      </c>
      <c r="H563" s="213">
        <v>0.78500000000000003</v>
      </c>
      <c r="I563" s="214"/>
      <c r="J563" s="215">
        <f>ROUND(I563*H563,2)</f>
        <v>0</v>
      </c>
      <c r="K563" s="211" t="s">
        <v>196</v>
      </c>
      <c r="L563" s="47"/>
      <c r="M563" s="216" t="s">
        <v>28</v>
      </c>
      <c r="N563" s="217" t="s">
        <v>45</v>
      </c>
      <c r="O563" s="87"/>
      <c r="P563" s="218">
        <f>O563*H563</f>
        <v>0</v>
      </c>
      <c r="Q563" s="218">
        <v>0</v>
      </c>
      <c r="R563" s="218">
        <f>Q563*H563</f>
        <v>0</v>
      </c>
      <c r="S563" s="218">
        <v>0</v>
      </c>
      <c r="T563" s="219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20" t="s">
        <v>286</v>
      </c>
      <c r="AT563" s="220" t="s">
        <v>192</v>
      </c>
      <c r="AU563" s="220" t="s">
        <v>84</v>
      </c>
      <c r="AY563" s="20" t="s">
        <v>190</v>
      </c>
      <c r="BE563" s="221">
        <f>IF(N563="základní",J563,0)</f>
        <v>0</v>
      </c>
      <c r="BF563" s="221">
        <f>IF(N563="snížená",J563,0)</f>
        <v>0</v>
      </c>
      <c r="BG563" s="221">
        <f>IF(N563="zákl. přenesená",J563,0)</f>
        <v>0</v>
      </c>
      <c r="BH563" s="221">
        <f>IF(N563="sníž. přenesená",J563,0)</f>
        <v>0</v>
      </c>
      <c r="BI563" s="221">
        <f>IF(N563="nulová",J563,0)</f>
        <v>0</v>
      </c>
      <c r="BJ563" s="20" t="s">
        <v>82</v>
      </c>
      <c r="BK563" s="221">
        <f>ROUND(I563*H563,2)</f>
        <v>0</v>
      </c>
      <c r="BL563" s="20" t="s">
        <v>286</v>
      </c>
      <c r="BM563" s="220" t="s">
        <v>877</v>
      </c>
    </row>
    <row r="564" s="2" customFormat="1">
      <c r="A564" s="41"/>
      <c r="B564" s="42"/>
      <c r="C564" s="43"/>
      <c r="D564" s="222" t="s">
        <v>199</v>
      </c>
      <c r="E564" s="43"/>
      <c r="F564" s="223" t="s">
        <v>878</v>
      </c>
      <c r="G564" s="43"/>
      <c r="H564" s="43"/>
      <c r="I564" s="224"/>
      <c r="J564" s="43"/>
      <c r="K564" s="43"/>
      <c r="L564" s="47"/>
      <c r="M564" s="225"/>
      <c r="N564" s="226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199</v>
      </c>
      <c r="AU564" s="20" t="s">
        <v>84</v>
      </c>
    </row>
    <row r="565" s="12" customFormat="1" ht="22.8" customHeight="1">
      <c r="A565" s="12"/>
      <c r="B565" s="193"/>
      <c r="C565" s="194"/>
      <c r="D565" s="195" t="s">
        <v>73</v>
      </c>
      <c r="E565" s="207" t="s">
        <v>879</v>
      </c>
      <c r="F565" s="207" t="s">
        <v>880</v>
      </c>
      <c r="G565" s="194"/>
      <c r="H565" s="194"/>
      <c r="I565" s="197"/>
      <c r="J565" s="208">
        <f>BK565</f>
        <v>0</v>
      </c>
      <c r="K565" s="194"/>
      <c r="L565" s="199"/>
      <c r="M565" s="200"/>
      <c r="N565" s="201"/>
      <c r="O565" s="201"/>
      <c r="P565" s="202">
        <f>SUM(P566:P585)</f>
        <v>0</v>
      </c>
      <c r="Q565" s="201"/>
      <c r="R565" s="202">
        <f>SUM(R566:R585)</f>
        <v>0.0014231999999999999</v>
      </c>
      <c r="S565" s="201"/>
      <c r="T565" s="203">
        <f>SUM(T566:T585)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04" t="s">
        <v>84</v>
      </c>
      <c r="AT565" s="205" t="s">
        <v>73</v>
      </c>
      <c r="AU565" s="205" t="s">
        <v>82</v>
      </c>
      <c r="AY565" s="204" t="s">
        <v>190</v>
      </c>
      <c r="BK565" s="206">
        <f>SUM(BK566:BK585)</f>
        <v>0</v>
      </c>
    </row>
    <row r="566" s="2" customFormat="1" ht="37.8" customHeight="1">
      <c r="A566" s="41"/>
      <c r="B566" s="42"/>
      <c r="C566" s="209" t="s">
        <v>881</v>
      </c>
      <c r="D566" s="209" t="s">
        <v>192</v>
      </c>
      <c r="E566" s="210" t="s">
        <v>882</v>
      </c>
      <c r="F566" s="211" t="s">
        <v>883</v>
      </c>
      <c r="G566" s="212" t="s">
        <v>195</v>
      </c>
      <c r="H566" s="213">
        <v>1.8400000000000001</v>
      </c>
      <c r="I566" s="214"/>
      <c r="J566" s="215">
        <f>ROUND(I566*H566,2)</f>
        <v>0</v>
      </c>
      <c r="K566" s="211" t="s">
        <v>196</v>
      </c>
      <c r="L566" s="47"/>
      <c r="M566" s="216" t="s">
        <v>28</v>
      </c>
      <c r="N566" s="217" t="s">
        <v>45</v>
      </c>
      <c r="O566" s="87"/>
      <c r="P566" s="218">
        <f>O566*H566</f>
        <v>0</v>
      </c>
      <c r="Q566" s="218">
        <v>6.9999999999999994E-05</v>
      </c>
      <c r="R566" s="218">
        <f>Q566*H566</f>
        <v>0.00012879999999999999</v>
      </c>
      <c r="S566" s="218">
        <v>0</v>
      </c>
      <c r="T566" s="219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20" t="s">
        <v>286</v>
      </c>
      <c r="AT566" s="220" t="s">
        <v>192</v>
      </c>
      <c r="AU566" s="220" t="s">
        <v>84</v>
      </c>
      <c r="AY566" s="20" t="s">
        <v>190</v>
      </c>
      <c r="BE566" s="221">
        <f>IF(N566="základní",J566,0)</f>
        <v>0</v>
      </c>
      <c r="BF566" s="221">
        <f>IF(N566="snížená",J566,0)</f>
        <v>0</v>
      </c>
      <c r="BG566" s="221">
        <f>IF(N566="zákl. přenesená",J566,0)</f>
        <v>0</v>
      </c>
      <c r="BH566" s="221">
        <f>IF(N566="sníž. přenesená",J566,0)</f>
        <v>0</v>
      </c>
      <c r="BI566" s="221">
        <f>IF(N566="nulová",J566,0)</f>
        <v>0</v>
      </c>
      <c r="BJ566" s="20" t="s">
        <v>82</v>
      </c>
      <c r="BK566" s="221">
        <f>ROUND(I566*H566,2)</f>
        <v>0</v>
      </c>
      <c r="BL566" s="20" t="s">
        <v>286</v>
      </c>
      <c r="BM566" s="220" t="s">
        <v>884</v>
      </c>
    </row>
    <row r="567" s="2" customFormat="1">
      <c r="A567" s="41"/>
      <c r="B567" s="42"/>
      <c r="C567" s="43"/>
      <c r="D567" s="222" t="s">
        <v>199</v>
      </c>
      <c r="E567" s="43"/>
      <c r="F567" s="223" t="s">
        <v>885</v>
      </c>
      <c r="G567" s="43"/>
      <c r="H567" s="43"/>
      <c r="I567" s="224"/>
      <c r="J567" s="43"/>
      <c r="K567" s="43"/>
      <c r="L567" s="47"/>
      <c r="M567" s="225"/>
      <c r="N567" s="226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199</v>
      </c>
      <c r="AU567" s="20" t="s">
        <v>84</v>
      </c>
    </row>
    <row r="568" s="13" customFormat="1">
      <c r="A568" s="13"/>
      <c r="B568" s="227"/>
      <c r="C568" s="228"/>
      <c r="D568" s="229" t="s">
        <v>201</v>
      </c>
      <c r="E568" s="230" t="s">
        <v>28</v>
      </c>
      <c r="F568" s="231" t="s">
        <v>386</v>
      </c>
      <c r="G568" s="228"/>
      <c r="H568" s="230" t="s">
        <v>28</v>
      </c>
      <c r="I568" s="232"/>
      <c r="J568" s="228"/>
      <c r="K568" s="228"/>
      <c r="L568" s="233"/>
      <c r="M568" s="234"/>
      <c r="N568" s="235"/>
      <c r="O568" s="235"/>
      <c r="P568" s="235"/>
      <c r="Q568" s="235"/>
      <c r="R568" s="235"/>
      <c r="S568" s="235"/>
      <c r="T568" s="23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7" t="s">
        <v>201</v>
      </c>
      <c r="AU568" s="237" t="s">
        <v>84</v>
      </c>
      <c r="AV568" s="13" t="s">
        <v>82</v>
      </c>
      <c r="AW568" s="13" t="s">
        <v>35</v>
      </c>
      <c r="AX568" s="13" t="s">
        <v>74</v>
      </c>
      <c r="AY568" s="237" t="s">
        <v>190</v>
      </c>
    </row>
    <row r="569" s="14" customFormat="1">
      <c r="A569" s="14"/>
      <c r="B569" s="238"/>
      <c r="C569" s="239"/>
      <c r="D569" s="229" t="s">
        <v>201</v>
      </c>
      <c r="E569" s="240" t="s">
        <v>28</v>
      </c>
      <c r="F569" s="241" t="s">
        <v>886</v>
      </c>
      <c r="G569" s="239"/>
      <c r="H569" s="242">
        <v>1.8400000000000001</v>
      </c>
      <c r="I569" s="243"/>
      <c r="J569" s="239"/>
      <c r="K569" s="239"/>
      <c r="L569" s="244"/>
      <c r="M569" s="245"/>
      <c r="N569" s="246"/>
      <c r="O569" s="246"/>
      <c r="P569" s="246"/>
      <c r="Q569" s="246"/>
      <c r="R569" s="246"/>
      <c r="S569" s="246"/>
      <c r="T569" s="24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8" t="s">
        <v>201</v>
      </c>
      <c r="AU569" s="248" t="s">
        <v>84</v>
      </c>
      <c r="AV569" s="14" t="s">
        <v>84</v>
      </c>
      <c r="AW569" s="14" t="s">
        <v>35</v>
      </c>
      <c r="AX569" s="14" t="s">
        <v>74</v>
      </c>
      <c r="AY569" s="248" t="s">
        <v>190</v>
      </c>
    </row>
    <row r="570" s="15" customFormat="1">
      <c r="A570" s="15"/>
      <c r="B570" s="249"/>
      <c r="C570" s="250"/>
      <c r="D570" s="229" t="s">
        <v>201</v>
      </c>
      <c r="E570" s="251" t="s">
        <v>144</v>
      </c>
      <c r="F570" s="252" t="s">
        <v>245</v>
      </c>
      <c r="G570" s="250"/>
      <c r="H570" s="253">
        <v>1.8400000000000001</v>
      </c>
      <c r="I570" s="254"/>
      <c r="J570" s="250"/>
      <c r="K570" s="250"/>
      <c r="L570" s="255"/>
      <c r="M570" s="256"/>
      <c r="N570" s="257"/>
      <c r="O570" s="257"/>
      <c r="P570" s="257"/>
      <c r="Q570" s="257"/>
      <c r="R570" s="257"/>
      <c r="S570" s="257"/>
      <c r="T570" s="258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59" t="s">
        <v>201</v>
      </c>
      <c r="AU570" s="259" t="s">
        <v>84</v>
      </c>
      <c r="AV570" s="15" t="s">
        <v>197</v>
      </c>
      <c r="AW570" s="15" t="s">
        <v>35</v>
      </c>
      <c r="AX570" s="15" t="s">
        <v>82</v>
      </c>
      <c r="AY570" s="259" t="s">
        <v>190</v>
      </c>
    </row>
    <row r="571" s="2" customFormat="1" ht="24.15" customHeight="1">
      <c r="A571" s="41"/>
      <c r="B571" s="42"/>
      <c r="C571" s="209" t="s">
        <v>887</v>
      </c>
      <c r="D571" s="209" t="s">
        <v>192</v>
      </c>
      <c r="E571" s="210" t="s">
        <v>888</v>
      </c>
      <c r="F571" s="211" t="s">
        <v>889</v>
      </c>
      <c r="G571" s="212" t="s">
        <v>195</v>
      </c>
      <c r="H571" s="213">
        <v>1.8400000000000001</v>
      </c>
      <c r="I571" s="214"/>
      <c r="J571" s="215">
        <f>ROUND(I571*H571,2)</f>
        <v>0</v>
      </c>
      <c r="K571" s="211" t="s">
        <v>196</v>
      </c>
      <c r="L571" s="47"/>
      <c r="M571" s="216" t="s">
        <v>28</v>
      </c>
      <c r="N571" s="217" t="s">
        <v>45</v>
      </c>
      <c r="O571" s="87"/>
      <c r="P571" s="218">
        <f>O571*H571</f>
        <v>0</v>
      </c>
      <c r="Q571" s="218">
        <v>6.0000000000000002E-05</v>
      </c>
      <c r="R571" s="218">
        <f>Q571*H571</f>
        <v>0.00011040000000000001</v>
      </c>
      <c r="S571" s="218">
        <v>0</v>
      </c>
      <c r="T571" s="219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20" t="s">
        <v>286</v>
      </c>
      <c r="AT571" s="220" t="s">
        <v>192</v>
      </c>
      <c r="AU571" s="220" t="s">
        <v>84</v>
      </c>
      <c r="AY571" s="20" t="s">
        <v>190</v>
      </c>
      <c r="BE571" s="221">
        <f>IF(N571="základní",J571,0)</f>
        <v>0</v>
      </c>
      <c r="BF571" s="221">
        <f>IF(N571="snížená",J571,0)</f>
        <v>0</v>
      </c>
      <c r="BG571" s="221">
        <f>IF(N571="zákl. přenesená",J571,0)</f>
        <v>0</v>
      </c>
      <c r="BH571" s="221">
        <f>IF(N571="sníž. přenesená",J571,0)</f>
        <v>0</v>
      </c>
      <c r="BI571" s="221">
        <f>IF(N571="nulová",J571,0)</f>
        <v>0</v>
      </c>
      <c r="BJ571" s="20" t="s">
        <v>82</v>
      </c>
      <c r="BK571" s="221">
        <f>ROUND(I571*H571,2)</f>
        <v>0</v>
      </c>
      <c r="BL571" s="20" t="s">
        <v>286</v>
      </c>
      <c r="BM571" s="220" t="s">
        <v>890</v>
      </c>
    </row>
    <row r="572" s="2" customFormat="1">
      <c r="A572" s="41"/>
      <c r="B572" s="42"/>
      <c r="C572" s="43"/>
      <c r="D572" s="222" t="s">
        <v>199</v>
      </c>
      <c r="E572" s="43"/>
      <c r="F572" s="223" t="s">
        <v>891</v>
      </c>
      <c r="G572" s="43"/>
      <c r="H572" s="43"/>
      <c r="I572" s="224"/>
      <c r="J572" s="43"/>
      <c r="K572" s="43"/>
      <c r="L572" s="47"/>
      <c r="M572" s="225"/>
      <c r="N572" s="226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199</v>
      </c>
      <c r="AU572" s="20" t="s">
        <v>84</v>
      </c>
    </row>
    <row r="573" s="14" customFormat="1">
      <c r="A573" s="14"/>
      <c r="B573" s="238"/>
      <c r="C573" s="239"/>
      <c r="D573" s="229" t="s">
        <v>201</v>
      </c>
      <c r="E573" s="240" t="s">
        <v>28</v>
      </c>
      <c r="F573" s="241" t="s">
        <v>144</v>
      </c>
      <c r="G573" s="239"/>
      <c r="H573" s="242">
        <v>1.8400000000000001</v>
      </c>
      <c r="I573" s="243"/>
      <c r="J573" s="239"/>
      <c r="K573" s="239"/>
      <c r="L573" s="244"/>
      <c r="M573" s="245"/>
      <c r="N573" s="246"/>
      <c r="O573" s="246"/>
      <c r="P573" s="246"/>
      <c r="Q573" s="246"/>
      <c r="R573" s="246"/>
      <c r="S573" s="246"/>
      <c r="T573" s="24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8" t="s">
        <v>201</v>
      </c>
      <c r="AU573" s="248" t="s">
        <v>84</v>
      </c>
      <c r="AV573" s="14" t="s">
        <v>84</v>
      </c>
      <c r="AW573" s="14" t="s">
        <v>35</v>
      </c>
      <c r="AX573" s="14" t="s">
        <v>82</v>
      </c>
      <c r="AY573" s="248" t="s">
        <v>190</v>
      </c>
    </row>
    <row r="574" s="2" customFormat="1" ht="24.15" customHeight="1">
      <c r="A574" s="41"/>
      <c r="B574" s="42"/>
      <c r="C574" s="209" t="s">
        <v>892</v>
      </c>
      <c r="D574" s="209" t="s">
        <v>192</v>
      </c>
      <c r="E574" s="210" t="s">
        <v>893</v>
      </c>
      <c r="F574" s="211" t="s">
        <v>894</v>
      </c>
      <c r="G574" s="212" t="s">
        <v>195</v>
      </c>
      <c r="H574" s="213">
        <v>1.1200000000000001</v>
      </c>
      <c r="I574" s="214"/>
      <c r="J574" s="215">
        <f>ROUND(I574*H574,2)</f>
        <v>0</v>
      </c>
      <c r="K574" s="211" t="s">
        <v>196</v>
      </c>
      <c r="L574" s="47"/>
      <c r="M574" s="216" t="s">
        <v>28</v>
      </c>
      <c r="N574" s="217" t="s">
        <v>45</v>
      </c>
      <c r="O574" s="87"/>
      <c r="P574" s="218">
        <f>O574*H574</f>
        <v>0</v>
      </c>
      <c r="Q574" s="218">
        <v>0.00017000000000000001</v>
      </c>
      <c r="R574" s="218">
        <f>Q574*H574</f>
        <v>0.00019040000000000002</v>
      </c>
      <c r="S574" s="218">
        <v>0</v>
      </c>
      <c r="T574" s="219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0" t="s">
        <v>286</v>
      </c>
      <c r="AT574" s="220" t="s">
        <v>192</v>
      </c>
      <c r="AU574" s="220" t="s">
        <v>84</v>
      </c>
      <c r="AY574" s="20" t="s">
        <v>190</v>
      </c>
      <c r="BE574" s="221">
        <f>IF(N574="základní",J574,0)</f>
        <v>0</v>
      </c>
      <c r="BF574" s="221">
        <f>IF(N574="snížená",J574,0)</f>
        <v>0</v>
      </c>
      <c r="BG574" s="221">
        <f>IF(N574="zákl. přenesená",J574,0)</f>
        <v>0</v>
      </c>
      <c r="BH574" s="221">
        <f>IF(N574="sníž. přenesená",J574,0)</f>
        <v>0</v>
      </c>
      <c r="BI574" s="221">
        <f>IF(N574="nulová",J574,0)</f>
        <v>0</v>
      </c>
      <c r="BJ574" s="20" t="s">
        <v>82</v>
      </c>
      <c r="BK574" s="221">
        <f>ROUND(I574*H574,2)</f>
        <v>0</v>
      </c>
      <c r="BL574" s="20" t="s">
        <v>286</v>
      </c>
      <c r="BM574" s="220" t="s">
        <v>895</v>
      </c>
    </row>
    <row r="575" s="2" customFormat="1">
      <c r="A575" s="41"/>
      <c r="B575" s="42"/>
      <c r="C575" s="43"/>
      <c r="D575" s="222" t="s">
        <v>199</v>
      </c>
      <c r="E575" s="43"/>
      <c r="F575" s="223" t="s">
        <v>896</v>
      </c>
      <c r="G575" s="43"/>
      <c r="H575" s="43"/>
      <c r="I575" s="224"/>
      <c r="J575" s="43"/>
      <c r="K575" s="43"/>
      <c r="L575" s="47"/>
      <c r="M575" s="225"/>
      <c r="N575" s="226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199</v>
      </c>
      <c r="AU575" s="20" t="s">
        <v>84</v>
      </c>
    </row>
    <row r="576" s="13" customFormat="1">
      <c r="A576" s="13"/>
      <c r="B576" s="227"/>
      <c r="C576" s="228"/>
      <c r="D576" s="229" t="s">
        <v>201</v>
      </c>
      <c r="E576" s="230" t="s">
        <v>28</v>
      </c>
      <c r="F576" s="231" t="s">
        <v>231</v>
      </c>
      <c r="G576" s="228"/>
      <c r="H576" s="230" t="s">
        <v>28</v>
      </c>
      <c r="I576" s="232"/>
      <c r="J576" s="228"/>
      <c r="K576" s="228"/>
      <c r="L576" s="233"/>
      <c r="M576" s="234"/>
      <c r="N576" s="235"/>
      <c r="O576" s="235"/>
      <c r="P576" s="235"/>
      <c r="Q576" s="235"/>
      <c r="R576" s="235"/>
      <c r="S576" s="235"/>
      <c r="T576" s="23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7" t="s">
        <v>201</v>
      </c>
      <c r="AU576" s="237" t="s">
        <v>84</v>
      </c>
      <c r="AV576" s="13" t="s">
        <v>82</v>
      </c>
      <c r="AW576" s="13" t="s">
        <v>35</v>
      </c>
      <c r="AX576" s="13" t="s">
        <v>74</v>
      </c>
      <c r="AY576" s="237" t="s">
        <v>190</v>
      </c>
    </row>
    <row r="577" s="14" customFormat="1">
      <c r="A577" s="14"/>
      <c r="B577" s="238"/>
      <c r="C577" s="239"/>
      <c r="D577" s="229" t="s">
        <v>201</v>
      </c>
      <c r="E577" s="240" t="s">
        <v>28</v>
      </c>
      <c r="F577" s="241" t="s">
        <v>897</v>
      </c>
      <c r="G577" s="239"/>
      <c r="H577" s="242">
        <v>1.03</v>
      </c>
      <c r="I577" s="243"/>
      <c r="J577" s="239"/>
      <c r="K577" s="239"/>
      <c r="L577" s="244"/>
      <c r="M577" s="245"/>
      <c r="N577" s="246"/>
      <c r="O577" s="246"/>
      <c r="P577" s="246"/>
      <c r="Q577" s="246"/>
      <c r="R577" s="246"/>
      <c r="S577" s="246"/>
      <c r="T577" s="24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8" t="s">
        <v>201</v>
      </c>
      <c r="AU577" s="248" t="s">
        <v>84</v>
      </c>
      <c r="AV577" s="14" t="s">
        <v>84</v>
      </c>
      <c r="AW577" s="14" t="s">
        <v>35</v>
      </c>
      <c r="AX577" s="14" t="s">
        <v>74</v>
      </c>
      <c r="AY577" s="248" t="s">
        <v>190</v>
      </c>
    </row>
    <row r="578" s="14" customFormat="1">
      <c r="A578" s="14"/>
      <c r="B578" s="238"/>
      <c r="C578" s="239"/>
      <c r="D578" s="229" t="s">
        <v>201</v>
      </c>
      <c r="E578" s="240" t="s">
        <v>28</v>
      </c>
      <c r="F578" s="241" t="s">
        <v>898</v>
      </c>
      <c r="G578" s="239"/>
      <c r="H578" s="242">
        <v>0.089999999999999997</v>
      </c>
      <c r="I578" s="243"/>
      <c r="J578" s="239"/>
      <c r="K578" s="239"/>
      <c r="L578" s="244"/>
      <c r="M578" s="245"/>
      <c r="N578" s="246"/>
      <c r="O578" s="246"/>
      <c r="P578" s="246"/>
      <c r="Q578" s="246"/>
      <c r="R578" s="246"/>
      <c r="S578" s="246"/>
      <c r="T578" s="24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8" t="s">
        <v>201</v>
      </c>
      <c r="AU578" s="248" t="s">
        <v>84</v>
      </c>
      <c r="AV578" s="14" t="s">
        <v>84</v>
      </c>
      <c r="AW578" s="14" t="s">
        <v>35</v>
      </c>
      <c r="AX578" s="14" t="s">
        <v>74</v>
      </c>
      <c r="AY578" s="248" t="s">
        <v>190</v>
      </c>
    </row>
    <row r="579" s="15" customFormat="1">
      <c r="A579" s="15"/>
      <c r="B579" s="249"/>
      <c r="C579" s="250"/>
      <c r="D579" s="229" t="s">
        <v>201</v>
      </c>
      <c r="E579" s="251" t="s">
        <v>28</v>
      </c>
      <c r="F579" s="252" t="s">
        <v>245</v>
      </c>
      <c r="G579" s="250"/>
      <c r="H579" s="253">
        <v>1.1200000000000001</v>
      </c>
      <c r="I579" s="254"/>
      <c r="J579" s="250"/>
      <c r="K579" s="250"/>
      <c r="L579" s="255"/>
      <c r="M579" s="256"/>
      <c r="N579" s="257"/>
      <c r="O579" s="257"/>
      <c r="P579" s="257"/>
      <c r="Q579" s="257"/>
      <c r="R579" s="257"/>
      <c r="S579" s="257"/>
      <c r="T579" s="258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59" t="s">
        <v>201</v>
      </c>
      <c r="AU579" s="259" t="s">
        <v>84</v>
      </c>
      <c r="AV579" s="15" t="s">
        <v>197</v>
      </c>
      <c r="AW579" s="15" t="s">
        <v>35</v>
      </c>
      <c r="AX579" s="15" t="s">
        <v>82</v>
      </c>
      <c r="AY579" s="259" t="s">
        <v>190</v>
      </c>
    </row>
    <row r="580" s="2" customFormat="1" ht="21.75" customHeight="1">
      <c r="A580" s="41"/>
      <c r="B580" s="42"/>
      <c r="C580" s="209" t="s">
        <v>899</v>
      </c>
      <c r="D580" s="209" t="s">
        <v>192</v>
      </c>
      <c r="E580" s="210" t="s">
        <v>900</v>
      </c>
      <c r="F580" s="211" t="s">
        <v>901</v>
      </c>
      <c r="G580" s="212" t="s">
        <v>195</v>
      </c>
      <c r="H580" s="213">
        <v>2.7599999999999998</v>
      </c>
      <c r="I580" s="214"/>
      <c r="J580" s="215">
        <f>ROUND(I580*H580,2)</f>
        <v>0</v>
      </c>
      <c r="K580" s="211" t="s">
        <v>28</v>
      </c>
      <c r="L580" s="47"/>
      <c r="M580" s="216" t="s">
        <v>28</v>
      </c>
      <c r="N580" s="217" t="s">
        <v>45</v>
      </c>
      <c r="O580" s="87"/>
      <c r="P580" s="218">
        <f>O580*H580</f>
        <v>0</v>
      </c>
      <c r="Q580" s="218">
        <v>0.00012999999999999999</v>
      </c>
      <c r="R580" s="218">
        <f>Q580*H580</f>
        <v>0.00035879999999999994</v>
      </c>
      <c r="S580" s="218">
        <v>0</v>
      </c>
      <c r="T580" s="219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20" t="s">
        <v>286</v>
      </c>
      <c r="AT580" s="220" t="s">
        <v>192</v>
      </c>
      <c r="AU580" s="220" t="s">
        <v>84</v>
      </c>
      <c r="AY580" s="20" t="s">
        <v>190</v>
      </c>
      <c r="BE580" s="221">
        <f>IF(N580="základní",J580,0)</f>
        <v>0</v>
      </c>
      <c r="BF580" s="221">
        <f>IF(N580="snížená",J580,0)</f>
        <v>0</v>
      </c>
      <c r="BG580" s="221">
        <f>IF(N580="zákl. přenesená",J580,0)</f>
        <v>0</v>
      </c>
      <c r="BH580" s="221">
        <f>IF(N580="sníž. přenesená",J580,0)</f>
        <v>0</v>
      </c>
      <c r="BI580" s="221">
        <f>IF(N580="nulová",J580,0)</f>
        <v>0</v>
      </c>
      <c r="BJ580" s="20" t="s">
        <v>82</v>
      </c>
      <c r="BK580" s="221">
        <f>ROUND(I580*H580,2)</f>
        <v>0</v>
      </c>
      <c r="BL580" s="20" t="s">
        <v>286</v>
      </c>
      <c r="BM580" s="220" t="s">
        <v>902</v>
      </c>
    </row>
    <row r="581" s="13" customFormat="1">
      <c r="A581" s="13"/>
      <c r="B581" s="227"/>
      <c r="C581" s="228"/>
      <c r="D581" s="229" t="s">
        <v>201</v>
      </c>
      <c r="E581" s="230" t="s">
        <v>28</v>
      </c>
      <c r="F581" s="231" t="s">
        <v>386</v>
      </c>
      <c r="G581" s="228"/>
      <c r="H581" s="230" t="s">
        <v>28</v>
      </c>
      <c r="I581" s="232"/>
      <c r="J581" s="228"/>
      <c r="K581" s="228"/>
      <c r="L581" s="233"/>
      <c r="M581" s="234"/>
      <c r="N581" s="235"/>
      <c r="O581" s="235"/>
      <c r="P581" s="235"/>
      <c r="Q581" s="235"/>
      <c r="R581" s="235"/>
      <c r="S581" s="235"/>
      <c r="T581" s="23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7" t="s">
        <v>201</v>
      </c>
      <c r="AU581" s="237" t="s">
        <v>84</v>
      </c>
      <c r="AV581" s="13" t="s">
        <v>82</v>
      </c>
      <c r="AW581" s="13" t="s">
        <v>35</v>
      </c>
      <c r="AX581" s="13" t="s">
        <v>74</v>
      </c>
      <c r="AY581" s="237" t="s">
        <v>190</v>
      </c>
    </row>
    <row r="582" s="14" customFormat="1">
      <c r="A582" s="14"/>
      <c r="B582" s="238"/>
      <c r="C582" s="239"/>
      <c r="D582" s="229" t="s">
        <v>201</v>
      </c>
      <c r="E582" s="240" t="s">
        <v>28</v>
      </c>
      <c r="F582" s="241" t="s">
        <v>903</v>
      </c>
      <c r="G582" s="239"/>
      <c r="H582" s="242">
        <v>2.7599999999999998</v>
      </c>
      <c r="I582" s="243"/>
      <c r="J582" s="239"/>
      <c r="K582" s="239"/>
      <c r="L582" s="244"/>
      <c r="M582" s="245"/>
      <c r="N582" s="246"/>
      <c r="O582" s="246"/>
      <c r="P582" s="246"/>
      <c r="Q582" s="246"/>
      <c r="R582" s="246"/>
      <c r="S582" s="246"/>
      <c r="T582" s="24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8" t="s">
        <v>201</v>
      </c>
      <c r="AU582" s="248" t="s">
        <v>84</v>
      </c>
      <c r="AV582" s="14" t="s">
        <v>84</v>
      </c>
      <c r="AW582" s="14" t="s">
        <v>35</v>
      </c>
      <c r="AX582" s="14" t="s">
        <v>74</v>
      </c>
      <c r="AY582" s="248" t="s">
        <v>190</v>
      </c>
    </row>
    <row r="583" s="15" customFormat="1">
      <c r="A583" s="15"/>
      <c r="B583" s="249"/>
      <c r="C583" s="250"/>
      <c r="D583" s="229" t="s">
        <v>201</v>
      </c>
      <c r="E583" s="251" t="s">
        <v>142</v>
      </c>
      <c r="F583" s="252" t="s">
        <v>245</v>
      </c>
      <c r="G583" s="250"/>
      <c r="H583" s="253">
        <v>2.7599999999999998</v>
      </c>
      <c r="I583" s="254"/>
      <c r="J583" s="250"/>
      <c r="K583" s="250"/>
      <c r="L583" s="255"/>
      <c r="M583" s="256"/>
      <c r="N583" s="257"/>
      <c r="O583" s="257"/>
      <c r="P583" s="257"/>
      <c r="Q583" s="257"/>
      <c r="R583" s="257"/>
      <c r="S583" s="257"/>
      <c r="T583" s="258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9" t="s">
        <v>201</v>
      </c>
      <c r="AU583" s="259" t="s">
        <v>84</v>
      </c>
      <c r="AV583" s="15" t="s">
        <v>197</v>
      </c>
      <c r="AW583" s="15" t="s">
        <v>35</v>
      </c>
      <c r="AX583" s="15" t="s">
        <v>82</v>
      </c>
      <c r="AY583" s="259" t="s">
        <v>190</v>
      </c>
    </row>
    <row r="584" s="2" customFormat="1" ht="24.15" customHeight="1">
      <c r="A584" s="41"/>
      <c r="B584" s="42"/>
      <c r="C584" s="209" t="s">
        <v>904</v>
      </c>
      <c r="D584" s="209" t="s">
        <v>192</v>
      </c>
      <c r="E584" s="210" t="s">
        <v>905</v>
      </c>
      <c r="F584" s="211" t="s">
        <v>906</v>
      </c>
      <c r="G584" s="212" t="s">
        <v>195</v>
      </c>
      <c r="H584" s="213">
        <v>2.7599999999999998</v>
      </c>
      <c r="I584" s="214"/>
      <c r="J584" s="215">
        <f>ROUND(I584*H584,2)</f>
        <v>0</v>
      </c>
      <c r="K584" s="211" t="s">
        <v>28</v>
      </c>
      <c r="L584" s="47"/>
      <c r="M584" s="216" t="s">
        <v>28</v>
      </c>
      <c r="N584" s="217" t="s">
        <v>45</v>
      </c>
      <c r="O584" s="87"/>
      <c r="P584" s="218">
        <f>O584*H584</f>
        <v>0</v>
      </c>
      <c r="Q584" s="218">
        <v>0.00023000000000000001</v>
      </c>
      <c r="R584" s="218">
        <f>Q584*H584</f>
        <v>0.00063479999999999993</v>
      </c>
      <c r="S584" s="218">
        <v>0</v>
      </c>
      <c r="T584" s="219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20" t="s">
        <v>286</v>
      </c>
      <c r="AT584" s="220" t="s">
        <v>192</v>
      </c>
      <c r="AU584" s="220" t="s">
        <v>84</v>
      </c>
      <c r="AY584" s="20" t="s">
        <v>190</v>
      </c>
      <c r="BE584" s="221">
        <f>IF(N584="základní",J584,0)</f>
        <v>0</v>
      </c>
      <c r="BF584" s="221">
        <f>IF(N584="snížená",J584,0)</f>
        <v>0</v>
      </c>
      <c r="BG584" s="221">
        <f>IF(N584="zákl. přenesená",J584,0)</f>
        <v>0</v>
      </c>
      <c r="BH584" s="221">
        <f>IF(N584="sníž. přenesená",J584,0)</f>
        <v>0</v>
      </c>
      <c r="BI584" s="221">
        <f>IF(N584="nulová",J584,0)</f>
        <v>0</v>
      </c>
      <c r="BJ584" s="20" t="s">
        <v>82</v>
      </c>
      <c r="BK584" s="221">
        <f>ROUND(I584*H584,2)</f>
        <v>0</v>
      </c>
      <c r="BL584" s="20" t="s">
        <v>286</v>
      </c>
      <c r="BM584" s="220" t="s">
        <v>907</v>
      </c>
    </row>
    <row r="585" s="14" customFormat="1">
      <c r="A585" s="14"/>
      <c r="B585" s="238"/>
      <c r="C585" s="239"/>
      <c r="D585" s="229" t="s">
        <v>201</v>
      </c>
      <c r="E585" s="240" t="s">
        <v>28</v>
      </c>
      <c r="F585" s="241" t="s">
        <v>142</v>
      </c>
      <c r="G585" s="239"/>
      <c r="H585" s="242">
        <v>2.7599999999999998</v>
      </c>
      <c r="I585" s="243"/>
      <c r="J585" s="239"/>
      <c r="K585" s="239"/>
      <c r="L585" s="244"/>
      <c r="M585" s="245"/>
      <c r="N585" s="246"/>
      <c r="O585" s="246"/>
      <c r="P585" s="246"/>
      <c r="Q585" s="246"/>
      <c r="R585" s="246"/>
      <c r="S585" s="246"/>
      <c r="T585" s="24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8" t="s">
        <v>201</v>
      </c>
      <c r="AU585" s="248" t="s">
        <v>84</v>
      </c>
      <c r="AV585" s="14" t="s">
        <v>84</v>
      </c>
      <c r="AW585" s="14" t="s">
        <v>35</v>
      </c>
      <c r="AX585" s="14" t="s">
        <v>82</v>
      </c>
      <c r="AY585" s="248" t="s">
        <v>190</v>
      </c>
    </row>
    <row r="586" s="12" customFormat="1" ht="22.8" customHeight="1">
      <c r="A586" s="12"/>
      <c r="B586" s="193"/>
      <c r="C586" s="194"/>
      <c r="D586" s="195" t="s">
        <v>73</v>
      </c>
      <c r="E586" s="207" t="s">
        <v>908</v>
      </c>
      <c r="F586" s="207" t="s">
        <v>909</v>
      </c>
      <c r="G586" s="194"/>
      <c r="H586" s="194"/>
      <c r="I586" s="197"/>
      <c r="J586" s="208">
        <f>BK586</f>
        <v>0</v>
      </c>
      <c r="K586" s="194"/>
      <c r="L586" s="199"/>
      <c r="M586" s="200"/>
      <c r="N586" s="201"/>
      <c r="O586" s="201"/>
      <c r="P586" s="202">
        <f>SUM(P587:P610)</f>
        <v>0</v>
      </c>
      <c r="Q586" s="201"/>
      <c r="R586" s="202">
        <f>SUM(R587:R610)</f>
        <v>0.040258580000000002</v>
      </c>
      <c r="S586" s="201"/>
      <c r="T586" s="203">
        <f>SUM(T587:T610)</f>
        <v>0.0078042500000000004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04" t="s">
        <v>84</v>
      </c>
      <c r="AT586" s="205" t="s">
        <v>73</v>
      </c>
      <c r="AU586" s="205" t="s">
        <v>82</v>
      </c>
      <c r="AY586" s="204" t="s">
        <v>190</v>
      </c>
      <c r="BK586" s="206">
        <f>SUM(BK587:BK610)</f>
        <v>0</v>
      </c>
    </row>
    <row r="587" s="2" customFormat="1" ht="24.15" customHeight="1">
      <c r="A587" s="41"/>
      <c r="B587" s="42"/>
      <c r="C587" s="209" t="s">
        <v>910</v>
      </c>
      <c r="D587" s="209" t="s">
        <v>192</v>
      </c>
      <c r="E587" s="210" t="s">
        <v>911</v>
      </c>
      <c r="F587" s="211" t="s">
        <v>912</v>
      </c>
      <c r="G587" s="212" t="s">
        <v>195</v>
      </c>
      <c r="H587" s="213">
        <v>25.175000000000001</v>
      </c>
      <c r="I587" s="214"/>
      <c r="J587" s="215">
        <f>ROUND(I587*H587,2)</f>
        <v>0</v>
      </c>
      <c r="K587" s="211" t="s">
        <v>196</v>
      </c>
      <c r="L587" s="47"/>
      <c r="M587" s="216" t="s">
        <v>28</v>
      </c>
      <c r="N587" s="217" t="s">
        <v>45</v>
      </c>
      <c r="O587" s="87"/>
      <c r="P587" s="218">
        <f>O587*H587</f>
        <v>0</v>
      </c>
      <c r="Q587" s="218">
        <v>0</v>
      </c>
      <c r="R587" s="218">
        <f>Q587*H587</f>
        <v>0</v>
      </c>
      <c r="S587" s="218">
        <v>0</v>
      </c>
      <c r="T587" s="219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20" t="s">
        <v>286</v>
      </c>
      <c r="AT587" s="220" t="s">
        <v>192</v>
      </c>
      <c r="AU587" s="220" t="s">
        <v>84</v>
      </c>
      <c r="AY587" s="20" t="s">
        <v>190</v>
      </c>
      <c r="BE587" s="221">
        <f>IF(N587="základní",J587,0)</f>
        <v>0</v>
      </c>
      <c r="BF587" s="221">
        <f>IF(N587="snížená",J587,0)</f>
        <v>0</v>
      </c>
      <c r="BG587" s="221">
        <f>IF(N587="zákl. přenesená",J587,0)</f>
        <v>0</v>
      </c>
      <c r="BH587" s="221">
        <f>IF(N587="sníž. přenesená",J587,0)</f>
        <v>0</v>
      </c>
      <c r="BI587" s="221">
        <f>IF(N587="nulová",J587,0)</f>
        <v>0</v>
      </c>
      <c r="BJ587" s="20" t="s">
        <v>82</v>
      </c>
      <c r="BK587" s="221">
        <f>ROUND(I587*H587,2)</f>
        <v>0</v>
      </c>
      <c r="BL587" s="20" t="s">
        <v>286</v>
      </c>
      <c r="BM587" s="220" t="s">
        <v>913</v>
      </c>
    </row>
    <row r="588" s="2" customFormat="1">
      <c r="A588" s="41"/>
      <c r="B588" s="42"/>
      <c r="C588" s="43"/>
      <c r="D588" s="222" t="s">
        <v>199</v>
      </c>
      <c r="E588" s="43"/>
      <c r="F588" s="223" t="s">
        <v>914</v>
      </c>
      <c r="G588" s="43"/>
      <c r="H588" s="43"/>
      <c r="I588" s="224"/>
      <c r="J588" s="43"/>
      <c r="K588" s="43"/>
      <c r="L588" s="47"/>
      <c r="M588" s="225"/>
      <c r="N588" s="226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199</v>
      </c>
      <c r="AU588" s="20" t="s">
        <v>84</v>
      </c>
    </row>
    <row r="589" s="14" customFormat="1">
      <c r="A589" s="14"/>
      <c r="B589" s="238"/>
      <c r="C589" s="239"/>
      <c r="D589" s="229" t="s">
        <v>201</v>
      </c>
      <c r="E589" s="240" t="s">
        <v>28</v>
      </c>
      <c r="F589" s="241" t="s">
        <v>112</v>
      </c>
      <c r="G589" s="239"/>
      <c r="H589" s="242">
        <v>25.175000000000001</v>
      </c>
      <c r="I589" s="243"/>
      <c r="J589" s="239"/>
      <c r="K589" s="239"/>
      <c r="L589" s="244"/>
      <c r="M589" s="245"/>
      <c r="N589" s="246"/>
      <c r="O589" s="246"/>
      <c r="P589" s="246"/>
      <c r="Q589" s="246"/>
      <c r="R589" s="246"/>
      <c r="S589" s="246"/>
      <c r="T589" s="247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8" t="s">
        <v>201</v>
      </c>
      <c r="AU589" s="248" t="s">
        <v>84</v>
      </c>
      <c r="AV589" s="14" t="s">
        <v>84</v>
      </c>
      <c r="AW589" s="14" t="s">
        <v>35</v>
      </c>
      <c r="AX589" s="14" t="s">
        <v>82</v>
      </c>
      <c r="AY589" s="248" t="s">
        <v>190</v>
      </c>
    </row>
    <row r="590" s="2" customFormat="1" ht="16.5" customHeight="1">
      <c r="A590" s="41"/>
      <c r="B590" s="42"/>
      <c r="C590" s="209" t="s">
        <v>915</v>
      </c>
      <c r="D590" s="209" t="s">
        <v>192</v>
      </c>
      <c r="E590" s="210" t="s">
        <v>916</v>
      </c>
      <c r="F590" s="211" t="s">
        <v>917</v>
      </c>
      <c r="G590" s="212" t="s">
        <v>195</v>
      </c>
      <c r="H590" s="213">
        <v>25.175000000000001</v>
      </c>
      <c r="I590" s="214"/>
      <c r="J590" s="215">
        <f>ROUND(I590*H590,2)</f>
        <v>0</v>
      </c>
      <c r="K590" s="211" t="s">
        <v>196</v>
      </c>
      <c r="L590" s="47"/>
      <c r="M590" s="216" t="s">
        <v>28</v>
      </c>
      <c r="N590" s="217" t="s">
        <v>45</v>
      </c>
      <c r="O590" s="87"/>
      <c r="P590" s="218">
        <f>O590*H590</f>
        <v>0</v>
      </c>
      <c r="Q590" s="218">
        <v>0.001</v>
      </c>
      <c r="R590" s="218">
        <f>Q590*H590</f>
        <v>0.025175000000000003</v>
      </c>
      <c r="S590" s="218">
        <v>0.00031</v>
      </c>
      <c r="T590" s="219">
        <f>S590*H590</f>
        <v>0.0078042500000000004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20" t="s">
        <v>286</v>
      </c>
      <c r="AT590" s="220" t="s">
        <v>192</v>
      </c>
      <c r="AU590" s="220" t="s">
        <v>84</v>
      </c>
      <c r="AY590" s="20" t="s">
        <v>190</v>
      </c>
      <c r="BE590" s="221">
        <f>IF(N590="základní",J590,0)</f>
        <v>0</v>
      </c>
      <c r="BF590" s="221">
        <f>IF(N590="snížená",J590,0)</f>
        <v>0</v>
      </c>
      <c r="BG590" s="221">
        <f>IF(N590="zákl. přenesená",J590,0)</f>
        <v>0</v>
      </c>
      <c r="BH590" s="221">
        <f>IF(N590="sníž. přenesená",J590,0)</f>
        <v>0</v>
      </c>
      <c r="BI590" s="221">
        <f>IF(N590="nulová",J590,0)</f>
        <v>0</v>
      </c>
      <c r="BJ590" s="20" t="s">
        <v>82</v>
      </c>
      <c r="BK590" s="221">
        <f>ROUND(I590*H590,2)</f>
        <v>0</v>
      </c>
      <c r="BL590" s="20" t="s">
        <v>286</v>
      </c>
      <c r="BM590" s="220" t="s">
        <v>918</v>
      </c>
    </row>
    <row r="591" s="2" customFormat="1">
      <c r="A591" s="41"/>
      <c r="B591" s="42"/>
      <c r="C591" s="43"/>
      <c r="D591" s="222" t="s">
        <v>199</v>
      </c>
      <c r="E591" s="43"/>
      <c r="F591" s="223" t="s">
        <v>919</v>
      </c>
      <c r="G591" s="43"/>
      <c r="H591" s="43"/>
      <c r="I591" s="224"/>
      <c r="J591" s="43"/>
      <c r="K591" s="43"/>
      <c r="L591" s="47"/>
      <c r="M591" s="225"/>
      <c r="N591" s="226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199</v>
      </c>
      <c r="AU591" s="20" t="s">
        <v>84</v>
      </c>
    </row>
    <row r="592" s="14" customFormat="1">
      <c r="A592" s="14"/>
      <c r="B592" s="238"/>
      <c r="C592" s="239"/>
      <c r="D592" s="229" t="s">
        <v>201</v>
      </c>
      <c r="E592" s="240" t="s">
        <v>28</v>
      </c>
      <c r="F592" s="241" t="s">
        <v>112</v>
      </c>
      <c r="G592" s="239"/>
      <c r="H592" s="242">
        <v>25.175000000000001</v>
      </c>
      <c r="I592" s="243"/>
      <c r="J592" s="239"/>
      <c r="K592" s="239"/>
      <c r="L592" s="244"/>
      <c r="M592" s="245"/>
      <c r="N592" s="246"/>
      <c r="O592" s="246"/>
      <c r="P592" s="246"/>
      <c r="Q592" s="246"/>
      <c r="R592" s="246"/>
      <c r="S592" s="246"/>
      <c r="T592" s="24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8" t="s">
        <v>201</v>
      </c>
      <c r="AU592" s="248" t="s">
        <v>84</v>
      </c>
      <c r="AV592" s="14" t="s">
        <v>84</v>
      </c>
      <c r="AW592" s="14" t="s">
        <v>35</v>
      </c>
      <c r="AX592" s="14" t="s">
        <v>82</v>
      </c>
      <c r="AY592" s="248" t="s">
        <v>190</v>
      </c>
    </row>
    <row r="593" s="2" customFormat="1" ht="24.15" customHeight="1">
      <c r="A593" s="41"/>
      <c r="B593" s="42"/>
      <c r="C593" s="209" t="s">
        <v>920</v>
      </c>
      <c r="D593" s="209" t="s">
        <v>192</v>
      </c>
      <c r="E593" s="210" t="s">
        <v>921</v>
      </c>
      <c r="F593" s="211" t="s">
        <v>922</v>
      </c>
      <c r="G593" s="212" t="s">
        <v>195</v>
      </c>
      <c r="H593" s="213">
        <v>25.175000000000001</v>
      </c>
      <c r="I593" s="214"/>
      <c r="J593" s="215">
        <f>ROUND(I593*H593,2)</f>
        <v>0</v>
      </c>
      <c r="K593" s="211" t="s">
        <v>196</v>
      </c>
      <c r="L593" s="47"/>
      <c r="M593" s="216" t="s">
        <v>28</v>
      </c>
      <c r="N593" s="217" t="s">
        <v>45</v>
      </c>
      <c r="O593" s="87"/>
      <c r="P593" s="218">
        <f>O593*H593</f>
        <v>0</v>
      </c>
      <c r="Q593" s="218">
        <v>0</v>
      </c>
      <c r="R593" s="218">
        <f>Q593*H593</f>
        <v>0</v>
      </c>
      <c r="S593" s="218">
        <v>0</v>
      </c>
      <c r="T593" s="219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20" t="s">
        <v>286</v>
      </c>
      <c r="AT593" s="220" t="s">
        <v>192</v>
      </c>
      <c r="AU593" s="220" t="s">
        <v>84</v>
      </c>
      <c r="AY593" s="20" t="s">
        <v>190</v>
      </c>
      <c r="BE593" s="221">
        <f>IF(N593="základní",J593,0)</f>
        <v>0</v>
      </c>
      <c r="BF593" s="221">
        <f>IF(N593="snížená",J593,0)</f>
        <v>0</v>
      </c>
      <c r="BG593" s="221">
        <f>IF(N593="zákl. přenesená",J593,0)</f>
        <v>0</v>
      </c>
      <c r="BH593" s="221">
        <f>IF(N593="sníž. přenesená",J593,0)</f>
        <v>0</v>
      </c>
      <c r="BI593" s="221">
        <f>IF(N593="nulová",J593,0)</f>
        <v>0</v>
      </c>
      <c r="BJ593" s="20" t="s">
        <v>82</v>
      </c>
      <c r="BK593" s="221">
        <f>ROUND(I593*H593,2)</f>
        <v>0</v>
      </c>
      <c r="BL593" s="20" t="s">
        <v>286</v>
      </c>
      <c r="BM593" s="220" t="s">
        <v>923</v>
      </c>
    </row>
    <row r="594" s="2" customFormat="1">
      <c r="A594" s="41"/>
      <c r="B594" s="42"/>
      <c r="C594" s="43"/>
      <c r="D594" s="222" t="s">
        <v>199</v>
      </c>
      <c r="E594" s="43"/>
      <c r="F594" s="223" t="s">
        <v>924</v>
      </c>
      <c r="G594" s="43"/>
      <c r="H594" s="43"/>
      <c r="I594" s="224"/>
      <c r="J594" s="43"/>
      <c r="K594" s="43"/>
      <c r="L594" s="47"/>
      <c r="M594" s="225"/>
      <c r="N594" s="226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199</v>
      </c>
      <c r="AU594" s="20" t="s">
        <v>84</v>
      </c>
    </row>
    <row r="595" s="14" customFormat="1">
      <c r="A595" s="14"/>
      <c r="B595" s="238"/>
      <c r="C595" s="239"/>
      <c r="D595" s="229" t="s">
        <v>201</v>
      </c>
      <c r="E595" s="240" t="s">
        <v>28</v>
      </c>
      <c r="F595" s="241" t="s">
        <v>925</v>
      </c>
      <c r="G595" s="239"/>
      <c r="H595" s="242">
        <v>5.1239999999999997</v>
      </c>
      <c r="I595" s="243"/>
      <c r="J595" s="239"/>
      <c r="K595" s="239"/>
      <c r="L595" s="244"/>
      <c r="M595" s="245"/>
      <c r="N595" s="246"/>
      <c r="O595" s="246"/>
      <c r="P595" s="246"/>
      <c r="Q595" s="246"/>
      <c r="R595" s="246"/>
      <c r="S595" s="246"/>
      <c r="T595" s="24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8" t="s">
        <v>201</v>
      </c>
      <c r="AU595" s="248" t="s">
        <v>84</v>
      </c>
      <c r="AV595" s="14" t="s">
        <v>84</v>
      </c>
      <c r="AW595" s="14" t="s">
        <v>35</v>
      </c>
      <c r="AX595" s="14" t="s">
        <v>74</v>
      </c>
      <c r="AY595" s="248" t="s">
        <v>190</v>
      </c>
    </row>
    <row r="596" s="14" customFormat="1">
      <c r="A596" s="14"/>
      <c r="B596" s="238"/>
      <c r="C596" s="239"/>
      <c r="D596" s="229" t="s">
        <v>201</v>
      </c>
      <c r="E596" s="240" t="s">
        <v>28</v>
      </c>
      <c r="F596" s="241" t="s">
        <v>926</v>
      </c>
      <c r="G596" s="239"/>
      <c r="H596" s="242">
        <v>9.2509999999999994</v>
      </c>
      <c r="I596" s="243"/>
      <c r="J596" s="239"/>
      <c r="K596" s="239"/>
      <c r="L596" s="244"/>
      <c r="M596" s="245"/>
      <c r="N596" s="246"/>
      <c r="O596" s="246"/>
      <c r="P596" s="246"/>
      <c r="Q596" s="246"/>
      <c r="R596" s="246"/>
      <c r="S596" s="246"/>
      <c r="T596" s="24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8" t="s">
        <v>201</v>
      </c>
      <c r="AU596" s="248" t="s">
        <v>84</v>
      </c>
      <c r="AV596" s="14" t="s">
        <v>84</v>
      </c>
      <c r="AW596" s="14" t="s">
        <v>35</v>
      </c>
      <c r="AX596" s="14" t="s">
        <v>74</v>
      </c>
      <c r="AY596" s="248" t="s">
        <v>190</v>
      </c>
    </row>
    <row r="597" s="14" customFormat="1">
      <c r="A597" s="14"/>
      <c r="B597" s="238"/>
      <c r="C597" s="239"/>
      <c r="D597" s="229" t="s">
        <v>201</v>
      </c>
      <c r="E597" s="240" t="s">
        <v>109</v>
      </c>
      <c r="F597" s="241" t="s">
        <v>927</v>
      </c>
      <c r="G597" s="239"/>
      <c r="H597" s="242">
        <v>10.800000000000001</v>
      </c>
      <c r="I597" s="243"/>
      <c r="J597" s="239"/>
      <c r="K597" s="239"/>
      <c r="L597" s="244"/>
      <c r="M597" s="245"/>
      <c r="N597" s="246"/>
      <c r="O597" s="246"/>
      <c r="P597" s="246"/>
      <c r="Q597" s="246"/>
      <c r="R597" s="246"/>
      <c r="S597" s="246"/>
      <c r="T597" s="247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8" t="s">
        <v>201</v>
      </c>
      <c r="AU597" s="248" t="s">
        <v>84</v>
      </c>
      <c r="AV597" s="14" t="s">
        <v>84</v>
      </c>
      <c r="AW597" s="14" t="s">
        <v>35</v>
      </c>
      <c r="AX597" s="14" t="s">
        <v>74</v>
      </c>
      <c r="AY597" s="248" t="s">
        <v>190</v>
      </c>
    </row>
    <row r="598" s="15" customFormat="1">
      <c r="A598" s="15"/>
      <c r="B598" s="249"/>
      <c r="C598" s="250"/>
      <c r="D598" s="229" t="s">
        <v>201</v>
      </c>
      <c r="E598" s="251" t="s">
        <v>112</v>
      </c>
      <c r="F598" s="252" t="s">
        <v>245</v>
      </c>
      <c r="G598" s="250"/>
      <c r="H598" s="253">
        <v>25.175000000000001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59" t="s">
        <v>201</v>
      </c>
      <c r="AU598" s="259" t="s">
        <v>84</v>
      </c>
      <c r="AV598" s="15" t="s">
        <v>197</v>
      </c>
      <c r="AW598" s="15" t="s">
        <v>35</v>
      </c>
      <c r="AX598" s="15" t="s">
        <v>82</v>
      </c>
      <c r="AY598" s="259" t="s">
        <v>190</v>
      </c>
    </row>
    <row r="599" s="2" customFormat="1" ht="33" customHeight="1">
      <c r="A599" s="41"/>
      <c r="B599" s="42"/>
      <c r="C599" s="209" t="s">
        <v>928</v>
      </c>
      <c r="D599" s="209" t="s">
        <v>192</v>
      </c>
      <c r="E599" s="210" t="s">
        <v>929</v>
      </c>
      <c r="F599" s="211" t="s">
        <v>930</v>
      </c>
      <c r="G599" s="212" t="s">
        <v>195</v>
      </c>
      <c r="H599" s="213">
        <v>30.341999999999999</v>
      </c>
      <c r="I599" s="214"/>
      <c r="J599" s="215">
        <f>ROUND(I599*H599,2)</f>
        <v>0</v>
      </c>
      <c r="K599" s="211" t="s">
        <v>196</v>
      </c>
      <c r="L599" s="47"/>
      <c r="M599" s="216" t="s">
        <v>28</v>
      </c>
      <c r="N599" s="217" t="s">
        <v>45</v>
      </c>
      <c r="O599" s="87"/>
      <c r="P599" s="218">
        <f>O599*H599</f>
        <v>0</v>
      </c>
      <c r="Q599" s="218">
        <v>0.00020000000000000001</v>
      </c>
      <c r="R599" s="218">
        <f>Q599*H599</f>
        <v>0.0060683999999999998</v>
      </c>
      <c r="S599" s="218">
        <v>0</v>
      </c>
      <c r="T599" s="219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20" t="s">
        <v>286</v>
      </c>
      <c r="AT599" s="220" t="s">
        <v>192</v>
      </c>
      <c r="AU599" s="220" t="s">
        <v>84</v>
      </c>
      <c r="AY599" s="20" t="s">
        <v>190</v>
      </c>
      <c r="BE599" s="221">
        <f>IF(N599="základní",J599,0)</f>
        <v>0</v>
      </c>
      <c r="BF599" s="221">
        <f>IF(N599="snížená",J599,0)</f>
        <v>0</v>
      </c>
      <c r="BG599" s="221">
        <f>IF(N599="zákl. přenesená",J599,0)</f>
        <v>0</v>
      </c>
      <c r="BH599" s="221">
        <f>IF(N599="sníž. přenesená",J599,0)</f>
        <v>0</v>
      </c>
      <c r="BI599" s="221">
        <f>IF(N599="nulová",J599,0)</f>
        <v>0</v>
      </c>
      <c r="BJ599" s="20" t="s">
        <v>82</v>
      </c>
      <c r="BK599" s="221">
        <f>ROUND(I599*H599,2)</f>
        <v>0</v>
      </c>
      <c r="BL599" s="20" t="s">
        <v>286</v>
      </c>
      <c r="BM599" s="220" t="s">
        <v>931</v>
      </c>
    </row>
    <row r="600" s="2" customFormat="1">
      <c r="A600" s="41"/>
      <c r="B600" s="42"/>
      <c r="C600" s="43"/>
      <c r="D600" s="222" t="s">
        <v>199</v>
      </c>
      <c r="E600" s="43"/>
      <c r="F600" s="223" t="s">
        <v>932</v>
      </c>
      <c r="G600" s="43"/>
      <c r="H600" s="43"/>
      <c r="I600" s="224"/>
      <c r="J600" s="43"/>
      <c r="K600" s="43"/>
      <c r="L600" s="47"/>
      <c r="M600" s="225"/>
      <c r="N600" s="226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199</v>
      </c>
      <c r="AU600" s="20" t="s">
        <v>84</v>
      </c>
    </row>
    <row r="601" s="14" customFormat="1">
      <c r="A601" s="14"/>
      <c r="B601" s="238"/>
      <c r="C601" s="239"/>
      <c r="D601" s="229" t="s">
        <v>201</v>
      </c>
      <c r="E601" s="240" t="s">
        <v>28</v>
      </c>
      <c r="F601" s="241" t="s">
        <v>95</v>
      </c>
      <c r="G601" s="239"/>
      <c r="H601" s="242">
        <v>7.3200000000000003</v>
      </c>
      <c r="I601" s="243"/>
      <c r="J601" s="239"/>
      <c r="K601" s="239"/>
      <c r="L601" s="244"/>
      <c r="M601" s="245"/>
      <c r="N601" s="246"/>
      <c r="O601" s="246"/>
      <c r="P601" s="246"/>
      <c r="Q601" s="246"/>
      <c r="R601" s="246"/>
      <c r="S601" s="246"/>
      <c r="T601" s="247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8" t="s">
        <v>201</v>
      </c>
      <c r="AU601" s="248" t="s">
        <v>84</v>
      </c>
      <c r="AV601" s="14" t="s">
        <v>84</v>
      </c>
      <c r="AW601" s="14" t="s">
        <v>35</v>
      </c>
      <c r="AX601" s="14" t="s">
        <v>74</v>
      </c>
      <c r="AY601" s="248" t="s">
        <v>190</v>
      </c>
    </row>
    <row r="602" s="14" customFormat="1">
      <c r="A602" s="14"/>
      <c r="B602" s="238"/>
      <c r="C602" s="239"/>
      <c r="D602" s="229" t="s">
        <v>201</v>
      </c>
      <c r="E602" s="240" t="s">
        <v>28</v>
      </c>
      <c r="F602" s="241" t="s">
        <v>97</v>
      </c>
      <c r="G602" s="239"/>
      <c r="H602" s="242">
        <v>13.215999999999999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8" t="s">
        <v>201</v>
      </c>
      <c r="AU602" s="248" t="s">
        <v>84</v>
      </c>
      <c r="AV602" s="14" t="s">
        <v>84</v>
      </c>
      <c r="AW602" s="14" t="s">
        <v>35</v>
      </c>
      <c r="AX602" s="14" t="s">
        <v>74</v>
      </c>
      <c r="AY602" s="248" t="s">
        <v>190</v>
      </c>
    </row>
    <row r="603" s="14" customFormat="1">
      <c r="A603" s="14"/>
      <c r="B603" s="238"/>
      <c r="C603" s="239"/>
      <c r="D603" s="229" t="s">
        <v>201</v>
      </c>
      <c r="E603" s="240" t="s">
        <v>28</v>
      </c>
      <c r="F603" s="241" t="s">
        <v>106</v>
      </c>
      <c r="G603" s="239"/>
      <c r="H603" s="242">
        <v>9.8059999999999992</v>
      </c>
      <c r="I603" s="243"/>
      <c r="J603" s="239"/>
      <c r="K603" s="239"/>
      <c r="L603" s="244"/>
      <c r="M603" s="245"/>
      <c r="N603" s="246"/>
      <c r="O603" s="246"/>
      <c r="P603" s="246"/>
      <c r="Q603" s="246"/>
      <c r="R603" s="246"/>
      <c r="S603" s="246"/>
      <c r="T603" s="24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8" t="s">
        <v>201</v>
      </c>
      <c r="AU603" s="248" t="s">
        <v>84</v>
      </c>
      <c r="AV603" s="14" t="s">
        <v>84</v>
      </c>
      <c r="AW603" s="14" t="s">
        <v>35</v>
      </c>
      <c r="AX603" s="14" t="s">
        <v>74</v>
      </c>
      <c r="AY603" s="248" t="s">
        <v>190</v>
      </c>
    </row>
    <row r="604" s="15" customFormat="1">
      <c r="A604" s="15"/>
      <c r="B604" s="249"/>
      <c r="C604" s="250"/>
      <c r="D604" s="229" t="s">
        <v>201</v>
      </c>
      <c r="E604" s="251" t="s">
        <v>114</v>
      </c>
      <c r="F604" s="252" t="s">
        <v>245</v>
      </c>
      <c r="G604" s="250"/>
      <c r="H604" s="253">
        <v>30.341999999999999</v>
      </c>
      <c r="I604" s="254"/>
      <c r="J604" s="250"/>
      <c r="K604" s="250"/>
      <c r="L604" s="255"/>
      <c r="M604" s="256"/>
      <c r="N604" s="257"/>
      <c r="O604" s="257"/>
      <c r="P604" s="257"/>
      <c r="Q604" s="257"/>
      <c r="R604" s="257"/>
      <c r="S604" s="257"/>
      <c r="T604" s="258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59" t="s">
        <v>201</v>
      </c>
      <c r="AU604" s="259" t="s">
        <v>84</v>
      </c>
      <c r="AV604" s="15" t="s">
        <v>197</v>
      </c>
      <c r="AW604" s="15" t="s">
        <v>35</v>
      </c>
      <c r="AX604" s="15" t="s">
        <v>82</v>
      </c>
      <c r="AY604" s="259" t="s">
        <v>190</v>
      </c>
    </row>
    <row r="605" s="2" customFormat="1" ht="37.8" customHeight="1">
      <c r="A605" s="41"/>
      <c r="B605" s="42"/>
      <c r="C605" s="209" t="s">
        <v>933</v>
      </c>
      <c r="D605" s="209" t="s">
        <v>192</v>
      </c>
      <c r="E605" s="210" t="s">
        <v>934</v>
      </c>
      <c r="F605" s="211" t="s">
        <v>935</v>
      </c>
      <c r="G605" s="212" t="s">
        <v>195</v>
      </c>
      <c r="H605" s="213">
        <v>30.341999999999999</v>
      </c>
      <c r="I605" s="214"/>
      <c r="J605" s="215">
        <f>ROUND(I605*H605,2)</f>
        <v>0</v>
      </c>
      <c r="K605" s="211" t="s">
        <v>196</v>
      </c>
      <c r="L605" s="47"/>
      <c r="M605" s="216" t="s">
        <v>28</v>
      </c>
      <c r="N605" s="217" t="s">
        <v>45</v>
      </c>
      <c r="O605" s="87"/>
      <c r="P605" s="218">
        <f>O605*H605</f>
        <v>0</v>
      </c>
      <c r="Q605" s="218">
        <v>0.00029</v>
      </c>
      <c r="R605" s="218">
        <f>Q605*H605</f>
        <v>0.0087991800000000002</v>
      </c>
      <c r="S605" s="218">
        <v>0</v>
      </c>
      <c r="T605" s="219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20" t="s">
        <v>286</v>
      </c>
      <c r="AT605" s="220" t="s">
        <v>192</v>
      </c>
      <c r="AU605" s="220" t="s">
        <v>84</v>
      </c>
      <c r="AY605" s="20" t="s">
        <v>190</v>
      </c>
      <c r="BE605" s="221">
        <f>IF(N605="základní",J605,0)</f>
        <v>0</v>
      </c>
      <c r="BF605" s="221">
        <f>IF(N605="snížená",J605,0)</f>
        <v>0</v>
      </c>
      <c r="BG605" s="221">
        <f>IF(N605="zákl. přenesená",J605,0)</f>
        <v>0</v>
      </c>
      <c r="BH605" s="221">
        <f>IF(N605="sníž. přenesená",J605,0)</f>
        <v>0</v>
      </c>
      <c r="BI605" s="221">
        <f>IF(N605="nulová",J605,0)</f>
        <v>0</v>
      </c>
      <c r="BJ605" s="20" t="s">
        <v>82</v>
      </c>
      <c r="BK605" s="221">
        <f>ROUND(I605*H605,2)</f>
        <v>0</v>
      </c>
      <c r="BL605" s="20" t="s">
        <v>286</v>
      </c>
      <c r="BM605" s="220" t="s">
        <v>936</v>
      </c>
    </row>
    <row r="606" s="2" customFormat="1">
      <c r="A606" s="41"/>
      <c r="B606" s="42"/>
      <c r="C606" s="43"/>
      <c r="D606" s="222" t="s">
        <v>199</v>
      </c>
      <c r="E606" s="43"/>
      <c r="F606" s="223" t="s">
        <v>937</v>
      </c>
      <c r="G606" s="43"/>
      <c r="H606" s="43"/>
      <c r="I606" s="224"/>
      <c r="J606" s="43"/>
      <c r="K606" s="43"/>
      <c r="L606" s="47"/>
      <c r="M606" s="225"/>
      <c r="N606" s="226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199</v>
      </c>
      <c r="AU606" s="20" t="s">
        <v>84</v>
      </c>
    </row>
    <row r="607" s="14" customFormat="1">
      <c r="A607" s="14"/>
      <c r="B607" s="238"/>
      <c r="C607" s="239"/>
      <c r="D607" s="229" t="s">
        <v>201</v>
      </c>
      <c r="E607" s="240" t="s">
        <v>28</v>
      </c>
      <c r="F607" s="241" t="s">
        <v>114</v>
      </c>
      <c r="G607" s="239"/>
      <c r="H607" s="242">
        <v>30.341999999999999</v>
      </c>
      <c r="I607" s="243"/>
      <c r="J607" s="239"/>
      <c r="K607" s="239"/>
      <c r="L607" s="244"/>
      <c r="M607" s="245"/>
      <c r="N607" s="246"/>
      <c r="O607" s="246"/>
      <c r="P607" s="246"/>
      <c r="Q607" s="246"/>
      <c r="R607" s="246"/>
      <c r="S607" s="246"/>
      <c r="T607" s="24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8" t="s">
        <v>201</v>
      </c>
      <c r="AU607" s="248" t="s">
        <v>84</v>
      </c>
      <c r="AV607" s="14" t="s">
        <v>84</v>
      </c>
      <c r="AW607" s="14" t="s">
        <v>35</v>
      </c>
      <c r="AX607" s="14" t="s">
        <v>82</v>
      </c>
      <c r="AY607" s="248" t="s">
        <v>190</v>
      </c>
    </row>
    <row r="608" s="2" customFormat="1" ht="49.05" customHeight="1">
      <c r="A608" s="41"/>
      <c r="B608" s="42"/>
      <c r="C608" s="209" t="s">
        <v>938</v>
      </c>
      <c r="D608" s="209" t="s">
        <v>192</v>
      </c>
      <c r="E608" s="210" t="s">
        <v>939</v>
      </c>
      <c r="F608" s="211" t="s">
        <v>940</v>
      </c>
      <c r="G608" s="212" t="s">
        <v>195</v>
      </c>
      <c r="H608" s="213">
        <v>10.800000000000001</v>
      </c>
      <c r="I608" s="214"/>
      <c r="J608" s="215">
        <f>ROUND(I608*H608,2)</f>
        <v>0</v>
      </c>
      <c r="K608" s="211" t="s">
        <v>196</v>
      </c>
      <c r="L608" s="47"/>
      <c r="M608" s="216" t="s">
        <v>28</v>
      </c>
      <c r="N608" s="217" t="s">
        <v>45</v>
      </c>
      <c r="O608" s="87"/>
      <c r="P608" s="218">
        <f>O608*H608</f>
        <v>0</v>
      </c>
      <c r="Q608" s="218">
        <v>2.0000000000000002E-05</v>
      </c>
      <c r="R608" s="218">
        <f>Q608*H608</f>
        <v>0.00021600000000000002</v>
      </c>
      <c r="S608" s="218">
        <v>0</v>
      </c>
      <c r="T608" s="219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20" t="s">
        <v>286</v>
      </c>
      <c r="AT608" s="220" t="s">
        <v>192</v>
      </c>
      <c r="AU608" s="220" t="s">
        <v>84</v>
      </c>
      <c r="AY608" s="20" t="s">
        <v>190</v>
      </c>
      <c r="BE608" s="221">
        <f>IF(N608="základní",J608,0)</f>
        <v>0</v>
      </c>
      <c r="BF608" s="221">
        <f>IF(N608="snížená",J608,0)</f>
        <v>0</v>
      </c>
      <c r="BG608" s="221">
        <f>IF(N608="zákl. přenesená",J608,0)</f>
        <v>0</v>
      </c>
      <c r="BH608" s="221">
        <f>IF(N608="sníž. přenesená",J608,0)</f>
        <v>0</v>
      </c>
      <c r="BI608" s="221">
        <f>IF(N608="nulová",J608,0)</f>
        <v>0</v>
      </c>
      <c r="BJ608" s="20" t="s">
        <v>82</v>
      </c>
      <c r="BK608" s="221">
        <f>ROUND(I608*H608,2)</f>
        <v>0</v>
      </c>
      <c r="BL608" s="20" t="s">
        <v>286</v>
      </c>
      <c r="BM608" s="220" t="s">
        <v>941</v>
      </c>
    </row>
    <row r="609" s="2" customFormat="1">
      <c r="A609" s="41"/>
      <c r="B609" s="42"/>
      <c r="C609" s="43"/>
      <c r="D609" s="222" t="s">
        <v>199</v>
      </c>
      <c r="E609" s="43"/>
      <c r="F609" s="223" t="s">
        <v>942</v>
      </c>
      <c r="G609" s="43"/>
      <c r="H609" s="43"/>
      <c r="I609" s="224"/>
      <c r="J609" s="43"/>
      <c r="K609" s="43"/>
      <c r="L609" s="47"/>
      <c r="M609" s="225"/>
      <c r="N609" s="226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199</v>
      </c>
      <c r="AU609" s="20" t="s">
        <v>84</v>
      </c>
    </row>
    <row r="610" s="14" customFormat="1">
      <c r="A610" s="14"/>
      <c r="B610" s="238"/>
      <c r="C610" s="239"/>
      <c r="D610" s="229" t="s">
        <v>201</v>
      </c>
      <c r="E610" s="240" t="s">
        <v>28</v>
      </c>
      <c r="F610" s="241" t="s">
        <v>109</v>
      </c>
      <c r="G610" s="239"/>
      <c r="H610" s="242">
        <v>10.800000000000001</v>
      </c>
      <c r="I610" s="243"/>
      <c r="J610" s="239"/>
      <c r="K610" s="239"/>
      <c r="L610" s="244"/>
      <c r="M610" s="281"/>
      <c r="N610" s="282"/>
      <c r="O610" s="282"/>
      <c r="P610" s="282"/>
      <c r="Q610" s="282"/>
      <c r="R610" s="282"/>
      <c r="S610" s="282"/>
      <c r="T610" s="28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8" t="s">
        <v>201</v>
      </c>
      <c r="AU610" s="248" t="s">
        <v>84</v>
      </c>
      <c r="AV610" s="14" t="s">
        <v>84</v>
      </c>
      <c r="AW610" s="14" t="s">
        <v>35</v>
      </c>
      <c r="AX610" s="14" t="s">
        <v>82</v>
      </c>
      <c r="AY610" s="248" t="s">
        <v>190</v>
      </c>
    </row>
    <row r="611" s="2" customFormat="1" ht="6.96" customHeight="1">
      <c r="A611" s="41"/>
      <c r="B611" s="62"/>
      <c r="C611" s="63"/>
      <c r="D611" s="63"/>
      <c r="E611" s="63"/>
      <c r="F611" s="63"/>
      <c r="G611" s="63"/>
      <c r="H611" s="63"/>
      <c r="I611" s="63"/>
      <c r="J611" s="63"/>
      <c r="K611" s="63"/>
      <c r="L611" s="47"/>
      <c r="M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</row>
  </sheetData>
  <sheetProtection sheet="1" autoFilter="0" formatColumns="0" formatRows="0" objects="1" scenarios="1" spinCount="100000" saltValue="/xe+glXJiTAmz+NQD7eAutORTPd3SlIi4sAKVyKR+DVxqav9AbbPyvVWLumJeuzgNSpd1ztSxsLlWxZOjmIh3w==" hashValue="QC/ilpHhAJ+1HK6pt3Z0bTC4B5T+GR2L2CsBqahjyry7qX+XkFXaT2zwZyq/B6qI8n9JVT4Wnt+6llS85wkSug==" algorithmName="SHA-512" password="CC35"/>
  <autoFilter ref="C96:K610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5_01/310271015"/>
    <hyperlink ref="F105" r:id="rId2" display="https://podminky.urs.cz/item/CS_URS_2025_01/310271071"/>
    <hyperlink ref="F109" r:id="rId3" display="https://podminky.urs.cz/item/CS_URS_2025_01/311311911"/>
    <hyperlink ref="F113" r:id="rId4" display="https://podminky.urs.cz/item/CS_URS_2025_01/311351121"/>
    <hyperlink ref="F117" r:id="rId5" display="https://podminky.urs.cz/item/CS_URS_2025_01/311351122"/>
    <hyperlink ref="F121" r:id="rId6" display="https://podminky.urs.cz/item/CS_URS_2025_01/317941121"/>
    <hyperlink ref="F125" r:id="rId7" display="https://podminky.urs.cz/item/CS_URS_2025_01/317944321"/>
    <hyperlink ref="F129" r:id="rId8" display="https://podminky.urs.cz/item/CS_URS_2025_01/340239211"/>
    <hyperlink ref="F134" r:id="rId9" display="https://podminky.urs.cz/item/CS_URS_2025_01/342291111"/>
    <hyperlink ref="F139" r:id="rId10" display="https://podminky.urs.cz/item/CS_URS_2025_01/411121221"/>
    <hyperlink ref="F149" r:id="rId11" display="https://podminky.urs.cz/item/CS_URS_2025_01/413232211"/>
    <hyperlink ref="F153" r:id="rId12" display="https://podminky.urs.cz/item/CS_URS_2025_01/417321313"/>
    <hyperlink ref="F157" r:id="rId13" display="https://podminky.urs.cz/item/CS_URS_2025_01/417351115"/>
    <hyperlink ref="F161" r:id="rId14" display="https://podminky.urs.cz/item/CS_URS_2025_01/417351116"/>
    <hyperlink ref="F165" r:id="rId15" display="https://podminky.urs.cz/item/CS_URS_2025_01/430321313"/>
    <hyperlink ref="F171" r:id="rId16" display="https://podminky.urs.cz/item/CS_URS_2025_01/434351141"/>
    <hyperlink ref="F175" r:id="rId17" display="https://podminky.urs.cz/item/CS_URS_2025_01/434351142"/>
    <hyperlink ref="F180" r:id="rId18" display="https://podminky.urs.cz/item/CS_URS_2025_01/611131121"/>
    <hyperlink ref="F183" r:id="rId19" display="https://podminky.urs.cz/item/CS_URS_2025_01/611325417"/>
    <hyperlink ref="F186" r:id="rId20" display="https://podminky.urs.cz/item/CS_URS_2025_01/612131100"/>
    <hyperlink ref="F199" r:id="rId21" display="https://podminky.urs.cz/item/CS_URS_2025_01/612131121"/>
    <hyperlink ref="F202" r:id="rId22" display="https://podminky.urs.cz/item/CS_URS_2025_01/612321111"/>
    <hyperlink ref="F205" r:id="rId23" display="https://podminky.urs.cz/item/CS_URS_2025_01/612321141"/>
    <hyperlink ref="F210" r:id="rId24" display="https://podminky.urs.cz/item/CS_URS_2025_01/612325417"/>
    <hyperlink ref="F213" r:id="rId25" display="https://podminky.urs.cz/item/CS_URS_2025_01/631311114"/>
    <hyperlink ref="F218" r:id="rId26" display="https://podminky.urs.cz/item/CS_URS_2025_01/631319011"/>
    <hyperlink ref="F221" r:id="rId27" display="https://podminky.urs.cz/item/CS_URS_2025_01/631319181"/>
    <hyperlink ref="F224" r:id="rId28" display="https://podminky.urs.cz/item/CS_URS_2025_01/631351101"/>
    <hyperlink ref="F228" r:id="rId29" display="https://podminky.urs.cz/item/CS_URS_2025_01/631351102"/>
    <hyperlink ref="F232" r:id="rId30" display="https://podminky.urs.cz/item/CS_URS_2025_01/642944121"/>
    <hyperlink ref="F246" r:id="rId31" display="https://podminky.urs.cz/item/CS_URS_2025_01/949101111"/>
    <hyperlink ref="F252" r:id="rId32" display="https://podminky.urs.cz/item/CS_URS_2025_01/952901111"/>
    <hyperlink ref="F256" r:id="rId33" display="https://podminky.urs.cz/item/CS_URS_2025_01/962022390"/>
    <hyperlink ref="F260" r:id="rId34" display="https://podminky.urs.cz/item/CS_URS_2025_01/963042819"/>
    <hyperlink ref="F264" r:id="rId35" display="https://podminky.urs.cz/item/CS_URS_2025_01/965081213"/>
    <hyperlink ref="F269" r:id="rId36" display="https://podminky.urs.cz/item/CS_URS_2025_01/965081601"/>
    <hyperlink ref="F273" r:id="rId37" display="https://podminky.urs.cz/item/CS_URS_2025_01/965081611"/>
    <hyperlink ref="F277" r:id="rId38" display="https://podminky.urs.cz/item/CS_URS_2025_01/967031132"/>
    <hyperlink ref="F281" r:id="rId39" display="https://podminky.urs.cz/item/CS_URS_2025_01/968072455"/>
    <hyperlink ref="F285" r:id="rId40" display="https://podminky.urs.cz/item/CS_URS_2025_01/971033521"/>
    <hyperlink ref="F291" r:id="rId41" display="https://podminky.urs.cz/item/CS_URS_2025_01/971033621"/>
    <hyperlink ref="F295" r:id="rId42" display="https://podminky.urs.cz/item/CS_URS_2025_01/973031324"/>
    <hyperlink ref="F299" r:id="rId43" display="https://podminky.urs.cz/item/CS_URS_2025_01/973031812"/>
    <hyperlink ref="F303" r:id="rId44" display="https://podminky.urs.cz/item/CS_URS_2025_01/974031664"/>
    <hyperlink ref="F307" r:id="rId45" display="https://podminky.urs.cz/item/CS_URS_2025_01/976071111"/>
    <hyperlink ref="F311" r:id="rId46" display="https://podminky.urs.cz/item/CS_URS_2025_01/978011141"/>
    <hyperlink ref="F317" r:id="rId47" display="https://podminky.urs.cz/item/CS_URS_2025_01/978011191"/>
    <hyperlink ref="F321" r:id="rId48" display="https://podminky.urs.cz/item/CS_URS_2025_01/978013141"/>
    <hyperlink ref="F329" r:id="rId49" display="https://podminky.urs.cz/item/CS_URS_2025_01/978013191"/>
    <hyperlink ref="F337" r:id="rId50" display="https://podminky.urs.cz/item/CS_URS_2025_01/978059541"/>
    <hyperlink ref="F347" r:id="rId51" display="https://podminky.urs.cz/item/CS_URS_2025_01/997013211"/>
    <hyperlink ref="F349" r:id="rId52" display="https://podminky.urs.cz/item/CS_URS_2025_01/997013501"/>
    <hyperlink ref="F351" r:id="rId53" display="https://podminky.urs.cz/item/CS_URS_2025_01/997013509"/>
    <hyperlink ref="F354" r:id="rId54" display="https://podminky.urs.cz/item/CS_URS_2025_01/997013631"/>
    <hyperlink ref="F358" r:id="rId55" display="https://podminky.urs.cz/item/CS_URS_2025_01/998018001"/>
    <hyperlink ref="F362" r:id="rId56" display="https://podminky.urs.cz/item/CS_URS_2025_01/713121111"/>
    <hyperlink ref="F372" r:id="rId57" display="https://podminky.urs.cz/item/CS_URS_2025_01/713121211"/>
    <hyperlink ref="F380" r:id="rId58" display="https://podminky.urs.cz/item/CS_URS_2025_01/713191132"/>
    <hyperlink ref="F387" r:id="rId59" display="https://podminky.urs.cz/item/CS_URS_2025_01/998713121"/>
    <hyperlink ref="F390" r:id="rId60" display="https://podminky.urs.cz/item/CS_URS_2025_01/766660001"/>
    <hyperlink ref="F398" r:id="rId61" display="https://podminky.urs.cz/item/CS_URS_2025_01/766660729"/>
    <hyperlink ref="F403" r:id="rId62" display="https://podminky.urs.cz/item/CS_URS_2025_01/766660751"/>
    <hyperlink ref="F412" r:id="rId63" display="https://podminky.urs.cz/item/CS_URS_2025_01/766691914"/>
    <hyperlink ref="F416" r:id="rId64" display="https://podminky.urs.cz/item/CS_URS_2025_01/766695212"/>
    <hyperlink ref="F423" r:id="rId65" display="https://podminky.urs.cz/item/CS_URS_2025_01/998766121"/>
    <hyperlink ref="F426" r:id="rId66" display="https://podminky.urs.cz/item/CS_URS_2025_01/767995101"/>
    <hyperlink ref="F430" r:id="rId67" display="https://podminky.urs.cz/item/CS_URS_2025_01/767995111"/>
    <hyperlink ref="F434" r:id="rId68" display="https://podminky.urs.cz/item/CS_URS_2025_01/767995112"/>
    <hyperlink ref="F447" r:id="rId69" display="https://podminky.urs.cz/item/CS_URS_2025_01/998767121"/>
    <hyperlink ref="F450" r:id="rId70" display="https://podminky.urs.cz/item/CS_URS_2025_01/771111011"/>
    <hyperlink ref="F453" r:id="rId71" display="https://podminky.urs.cz/item/CS_URS_2025_01/771121011"/>
    <hyperlink ref="F456" r:id="rId72" display="https://podminky.urs.cz/item/CS_URS_2025_01/771121015"/>
    <hyperlink ref="F461" r:id="rId73" display="https://podminky.urs.cz/item/CS_URS_2025_01/771151022"/>
    <hyperlink ref="F464" r:id="rId74" display="https://podminky.urs.cz/item/CS_URS_2025_01/771474112"/>
    <hyperlink ref="F471" r:id="rId75" display="https://podminky.urs.cz/item/CS_URS_2025_01/771574416"/>
    <hyperlink ref="F483" r:id="rId76" display="https://podminky.urs.cz/item/CS_URS_2025_01/771577211"/>
    <hyperlink ref="F486" r:id="rId77" display="https://podminky.urs.cz/item/CS_URS_2025_01/771577212"/>
    <hyperlink ref="F494" r:id="rId78" display="https://podminky.urs.cz/item/CS_URS_2025_01/998771121"/>
    <hyperlink ref="F497" r:id="rId79" display="https://podminky.urs.cz/item/CS_URS_2025_01/776201812"/>
    <hyperlink ref="F501" r:id="rId80" display="https://podminky.urs.cz/item/CS_URS_2025_01/776301812"/>
    <hyperlink ref="F505" r:id="rId81" display="https://podminky.urs.cz/item/CS_URS_2025_01/776430811"/>
    <hyperlink ref="F510" r:id="rId82" display="https://podminky.urs.cz/item/CS_URS_2025_01/781131241"/>
    <hyperlink ref="F514" r:id="rId83" display="https://podminky.urs.cz/item/CS_URS_2025_01/781131242"/>
    <hyperlink ref="F518" r:id="rId84" display="https://podminky.urs.cz/item/CS_URS_2025_01/781131264"/>
    <hyperlink ref="F531" r:id="rId85" display="https://podminky.urs.cz/item/CS_URS_2025_01/781472216"/>
    <hyperlink ref="F535" r:id="rId86" display="https://podminky.urs.cz/item/CS_URS_2025_01/781472291"/>
    <hyperlink ref="F538" r:id="rId87" display="https://podminky.urs.cz/item/CS_URS_2025_01/781492211"/>
    <hyperlink ref="F545" r:id="rId88" display="https://podminky.urs.cz/item/CS_URS_2025_01/781492251"/>
    <hyperlink ref="F552" r:id="rId89" display="https://podminky.urs.cz/item/CS_URS_2025_01/781493611"/>
    <hyperlink ref="F564" r:id="rId90" display="https://podminky.urs.cz/item/CS_URS_2025_01/998781121"/>
    <hyperlink ref="F567" r:id="rId91" display="https://podminky.urs.cz/item/CS_URS_2025_01/783301313"/>
    <hyperlink ref="F572" r:id="rId92" display="https://podminky.urs.cz/item/CS_URS_2025_01/783306801"/>
    <hyperlink ref="F575" r:id="rId93" display="https://podminky.urs.cz/item/CS_URS_2025_01/783314201"/>
    <hyperlink ref="F588" r:id="rId94" display="https://podminky.urs.cz/item/CS_URS_2025_01/784111001"/>
    <hyperlink ref="F591" r:id="rId95" display="https://podminky.urs.cz/item/CS_URS_2025_01/784121001"/>
    <hyperlink ref="F594" r:id="rId96" display="https://podminky.urs.cz/item/CS_URS_2025_01/784121011"/>
    <hyperlink ref="F600" r:id="rId97" display="https://podminky.urs.cz/item/CS_URS_2025_01/784181121"/>
    <hyperlink ref="F606" r:id="rId98" display="https://podminky.urs.cz/item/CS_URS_2025_01/784211101"/>
    <hyperlink ref="F609" r:id="rId99" display="https://podminky.urs.cz/item/CS_URS_2025_01/78421116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99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Joštova 3 - Rekonstr. částí soc. zařízení v budovách Magistrátu města Jihlavy Joštova 3, Hluboká 8,Tyršova 18, Jihlava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108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943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16. 6. 2025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ROUND((SUM(BE81:BE86)),  2)</f>
        <v>0</v>
      </c>
      <c r="G33" s="41"/>
      <c r="H33" s="41"/>
      <c r="I33" s="153">
        <v>0.20999999999999999</v>
      </c>
      <c r="J33" s="152">
        <f>ROUND(((SUM(BE81:BE86))*I33),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ROUND((SUM(BF81:BF86)),  2)</f>
        <v>0</v>
      </c>
      <c r="G34" s="41"/>
      <c r="H34" s="41"/>
      <c r="I34" s="153">
        <v>0.12</v>
      </c>
      <c r="J34" s="152">
        <f>ROUND(((SUM(BF81:BF86))*I34),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ROUND((SUM(BG81:BG86)),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ROUND((SUM(BH81:BH86)),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ROUND((SUM(BI81:BI86)),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153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5" t="str">
        <f>E7</f>
        <v>Joštova 3 - Rekonstr. částí soc. zařízení v budovách Magistrátu města Jihlavy Joštova 3, Hluboká 8,Tyršova 18,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108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ALFA-37802 - S.O.1 Joštova 3 - D.1.4 - elektroinstalace 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Joštova 3, Jihlava</v>
      </c>
      <c r="G52" s="43"/>
      <c r="H52" s="43"/>
      <c r="I52" s="35" t="s">
        <v>24</v>
      </c>
      <c r="J52" s="75" t="str">
        <f>IF(J12="","",J12)</f>
        <v>16. 6. 2025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>Statutární město Jihlava</v>
      </c>
      <c r="G54" s="43"/>
      <c r="H54" s="43"/>
      <c r="I54" s="35" t="s">
        <v>33</v>
      </c>
      <c r="J54" s="39" t="str">
        <f>E21</f>
        <v>Atelier Alfa, spol. s r.o., Jihlava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154</v>
      </c>
      <c r="D57" s="167"/>
      <c r="E57" s="167"/>
      <c r="F57" s="167"/>
      <c r="G57" s="167"/>
      <c r="H57" s="167"/>
      <c r="I57" s="167"/>
      <c r="J57" s="168" t="s">
        <v>155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156</v>
      </c>
    </row>
    <row r="60" s="9" customFormat="1" ht="24.96" customHeight="1">
      <c r="A60" s="9"/>
      <c r="B60" s="170"/>
      <c r="C60" s="171"/>
      <c r="D60" s="172" t="s">
        <v>166</v>
      </c>
      <c r="E60" s="173"/>
      <c r="F60" s="173"/>
      <c r="G60" s="173"/>
      <c r="H60" s="173"/>
      <c r="I60" s="173"/>
      <c r="J60" s="174">
        <f>J82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944</v>
      </c>
      <c r="E61" s="179"/>
      <c r="F61" s="179"/>
      <c r="G61" s="179"/>
      <c r="H61" s="179"/>
      <c r="I61" s="179"/>
      <c r="J61" s="180">
        <f>J83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175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6.25" customHeight="1">
      <c r="A71" s="41"/>
      <c r="B71" s="42"/>
      <c r="C71" s="43"/>
      <c r="D71" s="43"/>
      <c r="E71" s="165" t="str">
        <f>E7</f>
        <v>Joštova 3 - Rekonstr. částí soc. zařízení v budovách Magistrátu města Jihlavy Joštova 3, Hluboká 8,Tyršova 18, Jihlava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108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 xml:space="preserve">ALFA-37802 - S.O.1 Joštova 3 - D.1.4 - elektroinstalace 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>Joštova 3, Jihlava</v>
      </c>
      <c r="G75" s="43"/>
      <c r="H75" s="43"/>
      <c r="I75" s="35" t="s">
        <v>24</v>
      </c>
      <c r="J75" s="75" t="str">
        <f>IF(J12="","",J12)</f>
        <v>16. 6. 2025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26</v>
      </c>
      <c r="D77" s="43"/>
      <c r="E77" s="43"/>
      <c r="F77" s="30" t="str">
        <f>E15</f>
        <v>Statutární město Jihlava</v>
      </c>
      <c r="G77" s="43"/>
      <c r="H77" s="43"/>
      <c r="I77" s="35" t="s">
        <v>33</v>
      </c>
      <c r="J77" s="39" t="str">
        <f>E21</f>
        <v>Atelier Alfa, spol. s r.o., Jihlava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36</v>
      </c>
      <c r="J78" s="39" t="str">
        <f>E24</f>
        <v xml:space="preserve"> 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2"/>
      <c r="B80" s="183"/>
      <c r="C80" s="184" t="s">
        <v>176</v>
      </c>
      <c r="D80" s="185" t="s">
        <v>59</v>
      </c>
      <c r="E80" s="185" t="s">
        <v>55</v>
      </c>
      <c r="F80" s="185" t="s">
        <v>56</v>
      </c>
      <c r="G80" s="185" t="s">
        <v>177</v>
      </c>
      <c r="H80" s="185" t="s">
        <v>178</v>
      </c>
      <c r="I80" s="185" t="s">
        <v>179</v>
      </c>
      <c r="J80" s="185" t="s">
        <v>155</v>
      </c>
      <c r="K80" s="186" t="s">
        <v>180</v>
      </c>
      <c r="L80" s="187"/>
      <c r="M80" s="95" t="s">
        <v>28</v>
      </c>
      <c r="N80" s="96" t="s">
        <v>44</v>
      </c>
      <c r="O80" s="96" t="s">
        <v>181</v>
      </c>
      <c r="P80" s="96" t="s">
        <v>182</v>
      </c>
      <c r="Q80" s="96" t="s">
        <v>183</v>
      </c>
      <c r="R80" s="96" t="s">
        <v>184</v>
      </c>
      <c r="S80" s="96" t="s">
        <v>185</v>
      </c>
      <c r="T80" s="97" t="s">
        <v>186</v>
      </c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</row>
    <row r="81" s="2" customFormat="1" ht="22.8" customHeight="1">
      <c r="A81" s="41"/>
      <c r="B81" s="42"/>
      <c r="C81" s="102" t="s">
        <v>187</v>
      </c>
      <c r="D81" s="43"/>
      <c r="E81" s="43"/>
      <c r="F81" s="43"/>
      <c r="G81" s="43"/>
      <c r="H81" s="43"/>
      <c r="I81" s="43"/>
      <c r="J81" s="188">
        <f>BK81</f>
        <v>0</v>
      </c>
      <c r="K81" s="43"/>
      <c r="L81" s="47"/>
      <c r="M81" s="98"/>
      <c r="N81" s="189"/>
      <c r="O81" s="99"/>
      <c r="P81" s="190">
        <f>P82</f>
        <v>0</v>
      </c>
      <c r="Q81" s="99"/>
      <c r="R81" s="190">
        <f>R82</f>
        <v>0</v>
      </c>
      <c r="S81" s="99"/>
      <c r="T81" s="191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73</v>
      </c>
      <c r="AU81" s="20" t="s">
        <v>156</v>
      </c>
      <c r="BK81" s="192">
        <f>BK82</f>
        <v>0</v>
      </c>
    </row>
    <row r="82" s="12" customFormat="1" ht="25.92" customHeight="1">
      <c r="A82" s="12"/>
      <c r="B82" s="193"/>
      <c r="C82" s="194"/>
      <c r="D82" s="195" t="s">
        <v>73</v>
      </c>
      <c r="E82" s="196" t="s">
        <v>568</v>
      </c>
      <c r="F82" s="196" t="s">
        <v>569</v>
      </c>
      <c r="G82" s="194"/>
      <c r="H82" s="194"/>
      <c r="I82" s="197"/>
      <c r="J82" s="198">
        <f>BK82</f>
        <v>0</v>
      </c>
      <c r="K82" s="194"/>
      <c r="L82" s="199"/>
      <c r="M82" s="200"/>
      <c r="N82" s="201"/>
      <c r="O82" s="201"/>
      <c r="P82" s="202">
        <f>P83</f>
        <v>0</v>
      </c>
      <c r="Q82" s="201"/>
      <c r="R82" s="202">
        <f>R83</f>
        <v>0</v>
      </c>
      <c r="S82" s="201"/>
      <c r="T82" s="20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4" t="s">
        <v>84</v>
      </c>
      <c r="AT82" s="205" t="s">
        <v>73</v>
      </c>
      <c r="AU82" s="205" t="s">
        <v>74</v>
      </c>
      <c r="AY82" s="204" t="s">
        <v>190</v>
      </c>
      <c r="BK82" s="206">
        <f>BK83</f>
        <v>0</v>
      </c>
    </row>
    <row r="83" s="12" customFormat="1" ht="22.8" customHeight="1">
      <c r="A83" s="12"/>
      <c r="B83" s="193"/>
      <c r="C83" s="194"/>
      <c r="D83" s="195" t="s">
        <v>73</v>
      </c>
      <c r="E83" s="207" t="s">
        <v>945</v>
      </c>
      <c r="F83" s="207" t="s">
        <v>946</v>
      </c>
      <c r="G83" s="194"/>
      <c r="H83" s="194"/>
      <c r="I83" s="197"/>
      <c r="J83" s="208">
        <f>BK83</f>
        <v>0</v>
      </c>
      <c r="K83" s="194"/>
      <c r="L83" s="199"/>
      <c r="M83" s="200"/>
      <c r="N83" s="201"/>
      <c r="O83" s="201"/>
      <c r="P83" s="202">
        <f>SUM(P84:P86)</f>
        <v>0</v>
      </c>
      <c r="Q83" s="201"/>
      <c r="R83" s="202">
        <f>SUM(R84:R86)</f>
        <v>0</v>
      </c>
      <c r="S83" s="201"/>
      <c r="T83" s="203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4" t="s">
        <v>84</v>
      </c>
      <c r="AT83" s="205" t="s">
        <v>73</v>
      </c>
      <c r="AU83" s="205" t="s">
        <v>82</v>
      </c>
      <c r="AY83" s="204" t="s">
        <v>190</v>
      </c>
      <c r="BK83" s="206">
        <f>SUM(BK84:BK86)</f>
        <v>0</v>
      </c>
    </row>
    <row r="84" s="2" customFormat="1" ht="16.5" customHeight="1">
      <c r="A84" s="41"/>
      <c r="B84" s="42"/>
      <c r="C84" s="209" t="s">
        <v>82</v>
      </c>
      <c r="D84" s="209" t="s">
        <v>192</v>
      </c>
      <c r="E84" s="210" t="s">
        <v>947</v>
      </c>
      <c r="F84" s="211" t="s">
        <v>948</v>
      </c>
      <c r="G84" s="212" t="s">
        <v>394</v>
      </c>
      <c r="H84" s="213">
        <v>1</v>
      </c>
      <c r="I84" s="214"/>
      <c r="J84" s="215">
        <f>ROUND(I84*H84,2)</f>
        <v>0</v>
      </c>
      <c r="K84" s="211" t="s">
        <v>28</v>
      </c>
      <c r="L84" s="47"/>
      <c r="M84" s="216" t="s">
        <v>28</v>
      </c>
      <c r="N84" s="217" t="s">
        <v>45</v>
      </c>
      <c r="O84" s="87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0" t="s">
        <v>286</v>
      </c>
      <c r="AT84" s="220" t="s">
        <v>192</v>
      </c>
      <c r="AU84" s="220" t="s">
        <v>84</v>
      </c>
      <c r="AY84" s="20" t="s">
        <v>190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20" t="s">
        <v>82</v>
      </c>
      <c r="BK84" s="221">
        <f>ROUND(I84*H84,2)</f>
        <v>0</v>
      </c>
      <c r="BL84" s="20" t="s">
        <v>286</v>
      </c>
      <c r="BM84" s="220" t="s">
        <v>949</v>
      </c>
    </row>
    <row r="85" s="13" customFormat="1">
      <c r="A85" s="13"/>
      <c r="B85" s="227"/>
      <c r="C85" s="228"/>
      <c r="D85" s="229" t="s">
        <v>201</v>
      </c>
      <c r="E85" s="230" t="s">
        <v>28</v>
      </c>
      <c r="F85" s="231" t="s">
        <v>950</v>
      </c>
      <c r="G85" s="228"/>
      <c r="H85" s="230" t="s">
        <v>28</v>
      </c>
      <c r="I85" s="232"/>
      <c r="J85" s="228"/>
      <c r="K85" s="228"/>
      <c r="L85" s="233"/>
      <c r="M85" s="234"/>
      <c r="N85" s="235"/>
      <c r="O85" s="235"/>
      <c r="P85" s="235"/>
      <c r="Q85" s="235"/>
      <c r="R85" s="235"/>
      <c r="S85" s="235"/>
      <c r="T85" s="23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7" t="s">
        <v>201</v>
      </c>
      <c r="AU85" s="237" t="s">
        <v>84</v>
      </c>
      <c r="AV85" s="13" t="s">
        <v>82</v>
      </c>
      <c r="AW85" s="13" t="s">
        <v>35</v>
      </c>
      <c r="AX85" s="13" t="s">
        <v>74</v>
      </c>
      <c r="AY85" s="237" t="s">
        <v>190</v>
      </c>
    </row>
    <row r="86" s="14" customFormat="1">
      <c r="A86" s="14"/>
      <c r="B86" s="238"/>
      <c r="C86" s="239"/>
      <c r="D86" s="229" t="s">
        <v>201</v>
      </c>
      <c r="E86" s="240" t="s">
        <v>28</v>
      </c>
      <c r="F86" s="241" t="s">
        <v>82</v>
      </c>
      <c r="G86" s="239"/>
      <c r="H86" s="242">
        <v>1</v>
      </c>
      <c r="I86" s="243"/>
      <c r="J86" s="239"/>
      <c r="K86" s="239"/>
      <c r="L86" s="244"/>
      <c r="M86" s="281"/>
      <c r="N86" s="282"/>
      <c r="O86" s="282"/>
      <c r="P86" s="282"/>
      <c r="Q86" s="282"/>
      <c r="R86" s="282"/>
      <c r="S86" s="282"/>
      <c r="T86" s="28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8" t="s">
        <v>201</v>
      </c>
      <c r="AU86" s="248" t="s">
        <v>84</v>
      </c>
      <c r="AV86" s="14" t="s">
        <v>84</v>
      </c>
      <c r="AW86" s="14" t="s">
        <v>35</v>
      </c>
      <c r="AX86" s="14" t="s">
        <v>82</v>
      </c>
      <c r="AY86" s="248" t="s">
        <v>190</v>
      </c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47"/>
      <c r="M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</sheetData>
  <sheetProtection sheet="1" autoFilter="0" formatColumns="0" formatRows="0" objects="1" scenarios="1" spinCount="100000" saltValue="HLV0mNTGfvgq4LK2Nh+k+uSd52tBJQg7lsBrrc5GeXU1vbxYERl8kilI+fIgaZP7Nu2l5WJPEeyUWLGIlXNGQA==" hashValue="cjk8tdJFKWR8QObRd73szszuSfYm9vVbgk5n6t+RPvCM/6w5wxyOJgAx45yFqVdGMGZnDIA2d2VbYSxzccG8BA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99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Joštova 3 - Rekonstr. částí soc. zařízení v budovách Magistrátu města Jihlavy Joštova 3, Hluboká 8,Tyršova 18, Jihlava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108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951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16. 6. 2025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ROUND((SUM(BE81:BE86)),  2)</f>
        <v>0</v>
      </c>
      <c r="G33" s="41"/>
      <c r="H33" s="41"/>
      <c r="I33" s="153">
        <v>0.20999999999999999</v>
      </c>
      <c r="J33" s="152">
        <f>ROUND(((SUM(BE81:BE86))*I33),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ROUND((SUM(BF81:BF86)),  2)</f>
        <v>0</v>
      </c>
      <c r="G34" s="41"/>
      <c r="H34" s="41"/>
      <c r="I34" s="153">
        <v>0.12</v>
      </c>
      <c r="J34" s="152">
        <f>ROUND(((SUM(BF81:BF86))*I34),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ROUND((SUM(BG81:BG86)),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ROUND((SUM(BH81:BH86)),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ROUND((SUM(BI81:BI86)),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153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5" t="str">
        <f>E7</f>
        <v>Joštova 3 - Rekonstr. částí soc. zařízení v budovách Magistrátu města Jihlavy Joštova 3, Hluboká 8,Tyršova 18,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108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ALFA-37803 - S.O.1 Joštova 3 - D.1.5 - ZTI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Joštova 3, Jihlava</v>
      </c>
      <c r="G52" s="43"/>
      <c r="H52" s="43"/>
      <c r="I52" s="35" t="s">
        <v>24</v>
      </c>
      <c r="J52" s="75" t="str">
        <f>IF(J12="","",J12)</f>
        <v>16. 6. 2025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>Statutární město Jihlava</v>
      </c>
      <c r="G54" s="43"/>
      <c r="H54" s="43"/>
      <c r="I54" s="35" t="s">
        <v>33</v>
      </c>
      <c r="J54" s="39" t="str">
        <f>E21</f>
        <v>Atelier Alfa, spol. s r.o., Jihlava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154</v>
      </c>
      <c r="D57" s="167"/>
      <c r="E57" s="167"/>
      <c r="F57" s="167"/>
      <c r="G57" s="167"/>
      <c r="H57" s="167"/>
      <c r="I57" s="167"/>
      <c r="J57" s="168" t="s">
        <v>155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156</v>
      </c>
    </row>
    <row r="60" s="9" customFormat="1" ht="24.96" customHeight="1">
      <c r="A60" s="9"/>
      <c r="B60" s="170"/>
      <c r="C60" s="171"/>
      <c r="D60" s="172" t="s">
        <v>166</v>
      </c>
      <c r="E60" s="173"/>
      <c r="F60" s="173"/>
      <c r="G60" s="173"/>
      <c r="H60" s="173"/>
      <c r="I60" s="173"/>
      <c r="J60" s="174">
        <f>J82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952</v>
      </c>
      <c r="E61" s="179"/>
      <c r="F61" s="179"/>
      <c r="G61" s="179"/>
      <c r="H61" s="179"/>
      <c r="I61" s="179"/>
      <c r="J61" s="180">
        <f>J83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175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6.25" customHeight="1">
      <c r="A71" s="41"/>
      <c r="B71" s="42"/>
      <c r="C71" s="43"/>
      <c r="D71" s="43"/>
      <c r="E71" s="165" t="str">
        <f>E7</f>
        <v>Joštova 3 - Rekonstr. částí soc. zařízení v budovách Magistrátu města Jihlavy Joštova 3, Hluboká 8,Tyršova 18, Jihlava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108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ALFA-37803 - S.O.1 Joštova 3 - D.1.5 - ZTI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>Joštova 3, Jihlava</v>
      </c>
      <c r="G75" s="43"/>
      <c r="H75" s="43"/>
      <c r="I75" s="35" t="s">
        <v>24</v>
      </c>
      <c r="J75" s="75" t="str">
        <f>IF(J12="","",J12)</f>
        <v>16. 6. 2025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26</v>
      </c>
      <c r="D77" s="43"/>
      <c r="E77" s="43"/>
      <c r="F77" s="30" t="str">
        <f>E15</f>
        <v>Statutární město Jihlava</v>
      </c>
      <c r="G77" s="43"/>
      <c r="H77" s="43"/>
      <c r="I77" s="35" t="s">
        <v>33</v>
      </c>
      <c r="J77" s="39" t="str">
        <f>E21</f>
        <v>Atelier Alfa, spol. s r.o., Jihlava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36</v>
      </c>
      <c r="J78" s="39" t="str">
        <f>E24</f>
        <v xml:space="preserve"> 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2"/>
      <c r="B80" s="183"/>
      <c r="C80" s="184" t="s">
        <v>176</v>
      </c>
      <c r="D80" s="185" t="s">
        <v>59</v>
      </c>
      <c r="E80" s="185" t="s">
        <v>55</v>
      </c>
      <c r="F80" s="185" t="s">
        <v>56</v>
      </c>
      <c r="G80" s="185" t="s">
        <v>177</v>
      </c>
      <c r="H80" s="185" t="s">
        <v>178</v>
      </c>
      <c r="I80" s="185" t="s">
        <v>179</v>
      </c>
      <c r="J80" s="185" t="s">
        <v>155</v>
      </c>
      <c r="K80" s="186" t="s">
        <v>180</v>
      </c>
      <c r="L80" s="187"/>
      <c r="M80" s="95" t="s">
        <v>28</v>
      </c>
      <c r="N80" s="96" t="s">
        <v>44</v>
      </c>
      <c r="O80" s="96" t="s">
        <v>181</v>
      </c>
      <c r="P80" s="96" t="s">
        <v>182</v>
      </c>
      <c r="Q80" s="96" t="s">
        <v>183</v>
      </c>
      <c r="R80" s="96" t="s">
        <v>184</v>
      </c>
      <c r="S80" s="96" t="s">
        <v>185</v>
      </c>
      <c r="T80" s="97" t="s">
        <v>186</v>
      </c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</row>
    <row r="81" s="2" customFormat="1" ht="22.8" customHeight="1">
      <c r="A81" s="41"/>
      <c r="B81" s="42"/>
      <c r="C81" s="102" t="s">
        <v>187</v>
      </c>
      <c r="D81" s="43"/>
      <c r="E81" s="43"/>
      <c r="F81" s="43"/>
      <c r="G81" s="43"/>
      <c r="H81" s="43"/>
      <c r="I81" s="43"/>
      <c r="J81" s="188">
        <f>BK81</f>
        <v>0</v>
      </c>
      <c r="K81" s="43"/>
      <c r="L81" s="47"/>
      <c r="M81" s="98"/>
      <c r="N81" s="189"/>
      <c r="O81" s="99"/>
      <c r="P81" s="190">
        <f>P82</f>
        <v>0</v>
      </c>
      <c r="Q81" s="99"/>
      <c r="R81" s="190">
        <f>R82</f>
        <v>0</v>
      </c>
      <c r="S81" s="99"/>
      <c r="T81" s="191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73</v>
      </c>
      <c r="AU81" s="20" t="s">
        <v>156</v>
      </c>
      <c r="BK81" s="192">
        <f>BK82</f>
        <v>0</v>
      </c>
    </row>
    <row r="82" s="12" customFormat="1" ht="25.92" customHeight="1">
      <c r="A82" s="12"/>
      <c r="B82" s="193"/>
      <c r="C82" s="194"/>
      <c r="D82" s="195" t="s">
        <v>73</v>
      </c>
      <c r="E82" s="196" t="s">
        <v>568</v>
      </c>
      <c r="F82" s="196" t="s">
        <v>569</v>
      </c>
      <c r="G82" s="194"/>
      <c r="H82" s="194"/>
      <c r="I82" s="197"/>
      <c r="J82" s="198">
        <f>BK82</f>
        <v>0</v>
      </c>
      <c r="K82" s="194"/>
      <c r="L82" s="199"/>
      <c r="M82" s="200"/>
      <c r="N82" s="201"/>
      <c r="O82" s="201"/>
      <c r="P82" s="202">
        <f>P83</f>
        <v>0</v>
      </c>
      <c r="Q82" s="201"/>
      <c r="R82" s="202">
        <f>R83</f>
        <v>0</v>
      </c>
      <c r="S82" s="201"/>
      <c r="T82" s="20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4" t="s">
        <v>84</v>
      </c>
      <c r="AT82" s="205" t="s">
        <v>73</v>
      </c>
      <c r="AU82" s="205" t="s">
        <v>74</v>
      </c>
      <c r="AY82" s="204" t="s">
        <v>190</v>
      </c>
      <c r="BK82" s="206">
        <f>BK83</f>
        <v>0</v>
      </c>
    </row>
    <row r="83" s="12" customFormat="1" ht="22.8" customHeight="1">
      <c r="A83" s="12"/>
      <c r="B83" s="193"/>
      <c r="C83" s="194"/>
      <c r="D83" s="195" t="s">
        <v>73</v>
      </c>
      <c r="E83" s="207" t="s">
        <v>953</v>
      </c>
      <c r="F83" s="207" t="s">
        <v>954</v>
      </c>
      <c r="G83" s="194"/>
      <c r="H83" s="194"/>
      <c r="I83" s="197"/>
      <c r="J83" s="208">
        <f>BK83</f>
        <v>0</v>
      </c>
      <c r="K83" s="194"/>
      <c r="L83" s="199"/>
      <c r="M83" s="200"/>
      <c r="N83" s="201"/>
      <c r="O83" s="201"/>
      <c r="P83" s="202">
        <f>SUM(P84:P86)</f>
        <v>0</v>
      </c>
      <c r="Q83" s="201"/>
      <c r="R83" s="202">
        <f>SUM(R84:R86)</f>
        <v>0</v>
      </c>
      <c r="S83" s="201"/>
      <c r="T83" s="203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4" t="s">
        <v>84</v>
      </c>
      <c r="AT83" s="205" t="s">
        <v>73</v>
      </c>
      <c r="AU83" s="205" t="s">
        <v>82</v>
      </c>
      <c r="AY83" s="204" t="s">
        <v>190</v>
      </c>
      <c r="BK83" s="206">
        <f>SUM(BK84:BK86)</f>
        <v>0</v>
      </c>
    </row>
    <row r="84" s="2" customFormat="1" ht="16.5" customHeight="1">
      <c r="A84" s="41"/>
      <c r="B84" s="42"/>
      <c r="C84" s="209" t="s">
        <v>82</v>
      </c>
      <c r="D84" s="209" t="s">
        <v>192</v>
      </c>
      <c r="E84" s="210" t="s">
        <v>955</v>
      </c>
      <c r="F84" s="211" t="s">
        <v>954</v>
      </c>
      <c r="G84" s="212" t="s">
        <v>394</v>
      </c>
      <c r="H84" s="213">
        <v>1</v>
      </c>
      <c r="I84" s="214"/>
      <c r="J84" s="215">
        <f>ROUND(I84*H84,2)</f>
        <v>0</v>
      </c>
      <c r="K84" s="211" t="s">
        <v>28</v>
      </c>
      <c r="L84" s="47"/>
      <c r="M84" s="216" t="s">
        <v>28</v>
      </c>
      <c r="N84" s="217" t="s">
        <v>45</v>
      </c>
      <c r="O84" s="87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0" t="s">
        <v>286</v>
      </c>
      <c r="AT84" s="220" t="s">
        <v>192</v>
      </c>
      <c r="AU84" s="220" t="s">
        <v>84</v>
      </c>
      <c r="AY84" s="20" t="s">
        <v>190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20" t="s">
        <v>82</v>
      </c>
      <c r="BK84" s="221">
        <f>ROUND(I84*H84,2)</f>
        <v>0</v>
      </c>
      <c r="BL84" s="20" t="s">
        <v>286</v>
      </c>
      <c r="BM84" s="220" t="s">
        <v>956</v>
      </c>
    </row>
    <row r="85" s="13" customFormat="1">
      <c r="A85" s="13"/>
      <c r="B85" s="227"/>
      <c r="C85" s="228"/>
      <c r="D85" s="229" t="s">
        <v>201</v>
      </c>
      <c r="E85" s="230" t="s">
        <v>28</v>
      </c>
      <c r="F85" s="231" t="s">
        <v>957</v>
      </c>
      <c r="G85" s="228"/>
      <c r="H85" s="230" t="s">
        <v>28</v>
      </c>
      <c r="I85" s="232"/>
      <c r="J85" s="228"/>
      <c r="K85" s="228"/>
      <c r="L85" s="233"/>
      <c r="M85" s="234"/>
      <c r="N85" s="235"/>
      <c r="O85" s="235"/>
      <c r="P85" s="235"/>
      <c r="Q85" s="235"/>
      <c r="R85" s="235"/>
      <c r="S85" s="235"/>
      <c r="T85" s="23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7" t="s">
        <v>201</v>
      </c>
      <c r="AU85" s="237" t="s">
        <v>84</v>
      </c>
      <c r="AV85" s="13" t="s">
        <v>82</v>
      </c>
      <c r="AW85" s="13" t="s">
        <v>35</v>
      </c>
      <c r="AX85" s="13" t="s">
        <v>74</v>
      </c>
      <c r="AY85" s="237" t="s">
        <v>190</v>
      </c>
    </row>
    <row r="86" s="14" customFormat="1">
      <c r="A86" s="14"/>
      <c r="B86" s="238"/>
      <c r="C86" s="239"/>
      <c r="D86" s="229" t="s">
        <v>201</v>
      </c>
      <c r="E86" s="240" t="s">
        <v>28</v>
      </c>
      <c r="F86" s="241" t="s">
        <v>82</v>
      </c>
      <c r="G86" s="239"/>
      <c r="H86" s="242">
        <v>1</v>
      </c>
      <c r="I86" s="243"/>
      <c r="J86" s="239"/>
      <c r="K86" s="239"/>
      <c r="L86" s="244"/>
      <c r="M86" s="281"/>
      <c r="N86" s="282"/>
      <c r="O86" s="282"/>
      <c r="P86" s="282"/>
      <c r="Q86" s="282"/>
      <c r="R86" s="282"/>
      <c r="S86" s="282"/>
      <c r="T86" s="28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8" t="s">
        <v>201</v>
      </c>
      <c r="AU86" s="248" t="s">
        <v>84</v>
      </c>
      <c r="AV86" s="14" t="s">
        <v>84</v>
      </c>
      <c r="AW86" s="14" t="s">
        <v>35</v>
      </c>
      <c r="AX86" s="14" t="s">
        <v>82</v>
      </c>
      <c r="AY86" s="248" t="s">
        <v>190</v>
      </c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47"/>
      <c r="M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</sheetData>
  <sheetProtection sheet="1" autoFilter="0" formatColumns="0" formatRows="0" objects="1" scenarios="1" spinCount="100000" saltValue="/A+doD6vw7pLoCc28/BmOSCFz51qd8m4ExaSsCzOvogKrbuKepnycbCyEmM0PVStzY8RhDgQrR2vmo4q3T2vtg==" hashValue="L0Ts6XRFzXfvy4l3+PRKzrV3AQf0LcqOGLiFzFMf34waUrC3dL0h/jv3I0l/6SjYvflGFE1GWJOOvxliYMreUA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99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Joštova 3 - Rekonstr. částí soc. zařízení v budovách Magistrátu města Jihlavy Joštova 3, Hluboká 8,Tyršova 18, Jihlava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108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958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16. 6. 2025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40</v>
      </c>
      <c r="E30" s="41"/>
      <c r="F30" s="41"/>
      <c r="G30" s="41"/>
      <c r="H30" s="41"/>
      <c r="I30" s="41"/>
      <c r="J30" s="149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42</v>
      </c>
      <c r="G32" s="41"/>
      <c r="H32" s="41"/>
      <c r="I32" s="150" t="s">
        <v>41</v>
      </c>
      <c r="J32" s="150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44</v>
      </c>
      <c r="E33" s="136" t="s">
        <v>45</v>
      </c>
      <c r="F33" s="152">
        <f>ROUND((SUM(BE81:BE110)),  2)</f>
        <v>0</v>
      </c>
      <c r="G33" s="41"/>
      <c r="H33" s="41"/>
      <c r="I33" s="153">
        <v>0.20999999999999999</v>
      </c>
      <c r="J33" s="152">
        <f>ROUND(((SUM(BE81:BE110))*I33),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46</v>
      </c>
      <c r="F34" s="152">
        <f>ROUND((SUM(BF81:BF110)),  2)</f>
        <v>0</v>
      </c>
      <c r="G34" s="41"/>
      <c r="H34" s="41"/>
      <c r="I34" s="153">
        <v>0.12</v>
      </c>
      <c r="J34" s="152">
        <f>ROUND(((SUM(BF81:BF110))*I34),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47</v>
      </c>
      <c r="F35" s="152">
        <f>ROUND((SUM(BG81:BG110)),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48</v>
      </c>
      <c r="F36" s="152">
        <f>ROUND((SUM(BH81:BH110)),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2">
        <f>ROUND((SUM(BI81:BI110)),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153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5" t="str">
        <f>E7</f>
        <v>Joštova 3 - Rekonstr. částí soc. zařízení v budovách Magistrátu města Jihlavy Joštova 3, Hluboká 8,Tyršova 18, Jihlava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108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ALFA-37804 - S.O.1 Joštova 3 - vedlejší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Joštova 3, Jihlava</v>
      </c>
      <c r="G52" s="43"/>
      <c r="H52" s="43"/>
      <c r="I52" s="35" t="s">
        <v>24</v>
      </c>
      <c r="J52" s="75" t="str">
        <f>IF(J12="","",J12)</f>
        <v>16. 6. 2025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26</v>
      </c>
      <c r="D54" s="43"/>
      <c r="E54" s="43"/>
      <c r="F54" s="30" t="str">
        <f>E15</f>
        <v>Statutární město Jihlava</v>
      </c>
      <c r="G54" s="43"/>
      <c r="H54" s="43"/>
      <c r="I54" s="35" t="s">
        <v>33</v>
      </c>
      <c r="J54" s="39" t="str">
        <f>E21</f>
        <v>Atelier Alfa, spol. s r.o., Jihlava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154</v>
      </c>
      <c r="D57" s="167"/>
      <c r="E57" s="167"/>
      <c r="F57" s="167"/>
      <c r="G57" s="167"/>
      <c r="H57" s="167"/>
      <c r="I57" s="167"/>
      <c r="J57" s="168" t="s">
        <v>155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72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156</v>
      </c>
    </row>
    <row r="60" s="9" customFormat="1" ht="24.96" customHeight="1">
      <c r="A60" s="9"/>
      <c r="B60" s="170"/>
      <c r="C60" s="171"/>
      <c r="D60" s="172" t="s">
        <v>959</v>
      </c>
      <c r="E60" s="173"/>
      <c r="F60" s="173"/>
      <c r="G60" s="173"/>
      <c r="H60" s="173"/>
      <c r="I60" s="173"/>
      <c r="J60" s="174">
        <f>J82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960</v>
      </c>
      <c r="E61" s="179"/>
      <c r="F61" s="179"/>
      <c r="G61" s="179"/>
      <c r="H61" s="179"/>
      <c r="I61" s="179"/>
      <c r="J61" s="180">
        <f>J83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175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6.25" customHeight="1">
      <c r="A71" s="41"/>
      <c r="B71" s="42"/>
      <c r="C71" s="43"/>
      <c r="D71" s="43"/>
      <c r="E71" s="165" t="str">
        <f>E7</f>
        <v>Joštova 3 - Rekonstr. částí soc. zařízení v budovách Magistrátu města Jihlavy Joštova 3, Hluboká 8,Tyršova 18, Jihlava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108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ALFA-37804 - S.O.1 Joštova 3 - vedlejší a ostatní náklady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>Joštova 3, Jihlava</v>
      </c>
      <c r="G75" s="43"/>
      <c r="H75" s="43"/>
      <c r="I75" s="35" t="s">
        <v>24</v>
      </c>
      <c r="J75" s="75" t="str">
        <f>IF(J12="","",J12)</f>
        <v>16. 6. 2025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26</v>
      </c>
      <c r="D77" s="43"/>
      <c r="E77" s="43"/>
      <c r="F77" s="30" t="str">
        <f>E15</f>
        <v>Statutární město Jihlava</v>
      </c>
      <c r="G77" s="43"/>
      <c r="H77" s="43"/>
      <c r="I77" s="35" t="s">
        <v>33</v>
      </c>
      <c r="J77" s="39" t="str">
        <f>E21</f>
        <v>Atelier Alfa, spol. s r.o., Jihlava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36</v>
      </c>
      <c r="J78" s="39" t="str">
        <f>E24</f>
        <v xml:space="preserve"> 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2"/>
      <c r="B80" s="183"/>
      <c r="C80" s="184" t="s">
        <v>176</v>
      </c>
      <c r="D80" s="185" t="s">
        <v>59</v>
      </c>
      <c r="E80" s="185" t="s">
        <v>55</v>
      </c>
      <c r="F80" s="185" t="s">
        <v>56</v>
      </c>
      <c r="G80" s="185" t="s">
        <v>177</v>
      </c>
      <c r="H80" s="185" t="s">
        <v>178</v>
      </c>
      <c r="I80" s="185" t="s">
        <v>179</v>
      </c>
      <c r="J80" s="185" t="s">
        <v>155</v>
      </c>
      <c r="K80" s="186" t="s">
        <v>180</v>
      </c>
      <c r="L80" s="187"/>
      <c r="M80" s="95" t="s">
        <v>28</v>
      </c>
      <c r="N80" s="96" t="s">
        <v>44</v>
      </c>
      <c r="O80" s="96" t="s">
        <v>181</v>
      </c>
      <c r="P80" s="96" t="s">
        <v>182</v>
      </c>
      <c r="Q80" s="96" t="s">
        <v>183</v>
      </c>
      <c r="R80" s="96" t="s">
        <v>184</v>
      </c>
      <c r="S80" s="96" t="s">
        <v>185</v>
      </c>
      <c r="T80" s="97" t="s">
        <v>186</v>
      </c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</row>
    <row r="81" s="2" customFormat="1" ht="22.8" customHeight="1">
      <c r="A81" s="41"/>
      <c r="B81" s="42"/>
      <c r="C81" s="102" t="s">
        <v>187</v>
      </c>
      <c r="D81" s="43"/>
      <c r="E81" s="43"/>
      <c r="F81" s="43"/>
      <c r="G81" s="43"/>
      <c r="H81" s="43"/>
      <c r="I81" s="43"/>
      <c r="J81" s="188">
        <f>BK81</f>
        <v>0</v>
      </c>
      <c r="K81" s="43"/>
      <c r="L81" s="47"/>
      <c r="M81" s="98"/>
      <c r="N81" s="189"/>
      <c r="O81" s="99"/>
      <c r="P81" s="190">
        <f>P82</f>
        <v>0</v>
      </c>
      <c r="Q81" s="99"/>
      <c r="R81" s="190">
        <f>R82</f>
        <v>0</v>
      </c>
      <c r="S81" s="99"/>
      <c r="T81" s="191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73</v>
      </c>
      <c r="AU81" s="20" t="s">
        <v>156</v>
      </c>
      <c r="BK81" s="192">
        <f>BK82</f>
        <v>0</v>
      </c>
    </row>
    <row r="82" s="12" customFormat="1" ht="25.92" customHeight="1">
      <c r="A82" s="12"/>
      <c r="B82" s="193"/>
      <c r="C82" s="194"/>
      <c r="D82" s="195" t="s">
        <v>73</v>
      </c>
      <c r="E82" s="196" t="s">
        <v>961</v>
      </c>
      <c r="F82" s="196" t="s">
        <v>962</v>
      </c>
      <c r="G82" s="194"/>
      <c r="H82" s="194"/>
      <c r="I82" s="197"/>
      <c r="J82" s="198">
        <f>BK82</f>
        <v>0</v>
      </c>
      <c r="K82" s="194"/>
      <c r="L82" s="199"/>
      <c r="M82" s="200"/>
      <c r="N82" s="201"/>
      <c r="O82" s="201"/>
      <c r="P82" s="202">
        <f>P83</f>
        <v>0</v>
      </c>
      <c r="Q82" s="201"/>
      <c r="R82" s="202">
        <f>R83</f>
        <v>0</v>
      </c>
      <c r="S82" s="201"/>
      <c r="T82" s="20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4" t="s">
        <v>197</v>
      </c>
      <c r="AT82" s="205" t="s">
        <v>73</v>
      </c>
      <c r="AU82" s="205" t="s">
        <v>74</v>
      </c>
      <c r="AY82" s="204" t="s">
        <v>190</v>
      </c>
      <c r="BK82" s="206">
        <f>BK83</f>
        <v>0</v>
      </c>
    </row>
    <row r="83" s="12" customFormat="1" ht="22.8" customHeight="1">
      <c r="A83" s="12"/>
      <c r="B83" s="193"/>
      <c r="C83" s="194"/>
      <c r="D83" s="195" t="s">
        <v>73</v>
      </c>
      <c r="E83" s="207" t="s">
        <v>963</v>
      </c>
      <c r="F83" s="207" t="s">
        <v>964</v>
      </c>
      <c r="G83" s="194"/>
      <c r="H83" s="194"/>
      <c r="I83" s="197"/>
      <c r="J83" s="208">
        <f>BK83</f>
        <v>0</v>
      </c>
      <c r="K83" s="194"/>
      <c r="L83" s="199"/>
      <c r="M83" s="200"/>
      <c r="N83" s="201"/>
      <c r="O83" s="201"/>
      <c r="P83" s="202">
        <f>SUM(P84:P110)</f>
        <v>0</v>
      </c>
      <c r="Q83" s="201"/>
      <c r="R83" s="202">
        <f>SUM(R84:R110)</f>
        <v>0</v>
      </c>
      <c r="S83" s="201"/>
      <c r="T83" s="203">
        <f>SUM(T84:T110)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4" t="s">
        <v>197</v>
      </c>
      <c r="AT83" s="205" t="s">
        <v>73</v>
      </c>
      <c r="AU83" s="205" t="s">
        <v>82</v>
      </c>
      <c r="AY83" s="204" t="s">
        <v>190</v>
      </c>
      <c r="BK83" s="206">
        <f>SUM(BK84:BK110)</f>
        <v>0</v>
      </c>
    </row>
    <row r="84" s="2" customFormat="1" ht="16.5" customHeight="1">
      <c r="A84" s="41"/>
      <c r="B84" s="42"/>
      <c r="C84" s="209" t="s">
        <v>82</v>
      </c>
      <c r="D84" s="209" t="s">
        <v>192</v>
      </c>
      <c r="E84" s="210" t="s">
        <v>965</v>
      </c>
      <c r="F84" s="211" t="s">
        <v>966</v>
      </c>
      <c r="G84" s="212" t="s">
        <v>967</v>
      </c>
      <c r="H84" s="213">
        <v>1</v>
      </c>
      <c r="I84" s="214"/>
      <c r="J84" s="215">
        <f>ROUND(I84*H84,2)</f>
        <v>0</v>
      </c>
      <c r="K84" s="211" t="s">
        <v>28</v>
      </c>
      <c r="L84" s="47"/>
      <c r="M84" s="216" t="s">
        <v>28</v>
      </c>
      <c r="N84" s="217" t="s">
        <v>45</v>
      </c>
      <c r="O84" s="87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0" t="s">
        <v>968</v>
      </c>
      <c r="AT84" s="220" t="s">
        <v>192</v>
      </c>
      <c r="AU84" s="220" t="s">
        <v>84</v>
      </c>
      <c r="AY84" s="20" t="s">
        <v>190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20" t="s">
        <v>82</v>
      </c>
      <c r="BK84" s="221">
        <f>ROUND(I84*H84,2)</f>
        <v>0</v>
      </c>
      <c r="BL84" s="20" t="s">
        <v>968</v>
      </c>
      <c r="BM84" s="220" t="s">
        <v>969</v>
      </c>
    </row>
    <row r="85" s="13" customFormat="1">
      <c r="A85" s="13"/>
      <c r="B85" s="227"/>
      <c r="C85" s="228"/>
      <c r="D85" s="229" t="s">
        <v>201</v>
      </c>
      <c r="E85" s="230" t="s">
        <v>28</v>
      </c>
      <c r="F85" s="231" t="s">
        <v>970</v>
      </c>
      <c r="G85" s="228"/>
      <c r="H85" s="230" t="s">
        <v>28</v>
      </c>
      <c r="I85" s="232"/>
      <c r="J85" s="228"/>
      <c r="K85" s="228"/>
      <c r="L85" s="233"/>
      <c r="M85" s="234"/>
      <c r="N85" s="235"/>
      <c r="O85" s="235"/>
      <c r="P85" s="235"/>
      <c r="Q85" s="235"/>
      <c r="R85" s="235"/>
      <c r="S85" s="235"/>
      <c r="T85" s="23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7" t="s">
        <v>201</v>
      </c>
      <c r="AU85" s="237" t="s">
        <v>84</v>
      </c>
      <c r="AV85" s="13" t="s">
        <v>82</v>
      </c>
      <c r="AW85" s="13" t="s">
        <v>35</v>
      </c>
      <c r="AX85" s="13" t="s">
        <v>74</v>
      </c>
      <c r="AY85" s="237" t="s">
        <v>190</v>
      </c>
    </row>
    <row r="86" s="13" customFormat="1">
      <c r="A86" s="13"/>
      <c r="B86" s="227"/>
      <c r="C86" s="228"/>
      <c r="D86" s="229" t="s">
        <v>201</v>
      </c>
      <c r="E86" s="230" t="s">
        <v>28</v>
      </c>
      <c r="F86" s="231" t="s">
        <v>971</v>
      </c>
      <c r="G86" s="228"/>
      <c r="H86" s="230" t="s">
        <v>28</v>
      </c>
      <c r="I86" s="232"/>
      <c r="J86" s="228"/>
      <c r="K86" s="228"/>
      <c r="L86" s="233"/>
      <c r="M86" s="234"/>
      <c r="N86" s="235"/>
      <c r="O86" s="235"/>
      <c r="P86" s="235"/>
      <c r="Q86" s="235"/>
      <c r="R86" s="235"/>
      <c r="S86" s="235"/>
      <c r="T86" s="23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7" t="s">
        <v>201</v>
      </c>
      <c r="AU86" s="237" t="s">
        <v>84</v>
      </c>
      <c r="AV86" s="13" t="s">
        <v>82</v>
      </c>
      <c r="AW86" s="13" t="s">
        <v>35</v>
      </c>
      <c r="AX86" s="13" t="s">
        <v>74</v>
      </c>
      <c r="AY86" s="237" t="s">
        <v>190</v>
      </c>
    </row>
    <row r="87" s="13" customFormat="1">
      <c r="A87" s="13"/>
      <c r="B87" s="227"/>
      <c r="C87" s="228"/>
      <c r="D87" s="229" t="s">
        <v>201</v>
      </c>
      <c r="E87" s="230" t="s">
        <v>28</v>
      </c>
      <c r="F87" s="231" t="s">
        <v>972</v>
      </c>
      <c r="G87" s="228"/>
      <c r="H87" s="230" t="s">
        <v>28</v>
      </c>
      <c r="I87" s="232"/>
      <c r="J87" s="228"/>
      <c r="K87" s="228"/>
      <c r="L87" s="233"/>
      <c r="M87" s="234"/>
      <c r="N87" s="235"/>
      <c r="O87" s="235"/>
      <c r="P87" s="235"/>
      <c r="Q87" s="235"/>
      <c r="R87" s="235"/>
      <c r="S87" s="235"/>
      <c r="T87" s="23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7" t="s">
        <v>201</v>
      </c>
      <c r="AU87" s="237" t="s">
        <v>84</v>
      </c>
      <c r="AV87" s="13" t="s">
        <v>82</v>
      </c>
      <c r="AW87" s="13" t="s">
        <v>35</v>
      </c>
      <c r="AX87" s="13" t="s">
        <v>74</v>
      </c>
      <c r="AY87" s="237" t="s">
        <v>190</v>
      </c>
    </row>
    <row r="88" s="13" customFormat="1">
      <c r="A88" s="13"/>
      <c r="B88" s="227"/>
      <c r="C88" s="228"/>
      <c r="D88" s="229" t="s">
        <v>201</v>
      </c>
      <c r="E88" s="230" t="s">
        <v>28</v>
      </c>
      <c r="F88" s="231" t="s">
        <v>973</v>
      </c>
      <c r="G88" s="228"/>
      <c r="H88" s="230" t="s">
        <v>28</v>
      </c>
      <c r="I88" s="232"/>
      <c r="J88" s="228"/>
      <c r="K88" s="228"/>
      <c r="L88" s="233"/>
      <c r="M88" s="234"/>
      <c r="N88" s="235"/>
      <c r="O88" s="235"/>
      <c r="P88" s="235"/>
      <c r="Q88" s="235"/>
      <c r="R88" s="235"/>
      <c r="S88" s="235"/>
      <c r="T88" s="23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7" t="s">
        <v>201</v>
      </c>
      <c r="AU88" s="237" t="s">
        <v>84</v>
      </c>
      <c r="AV88" s="13" t="s">
        <v>82</v>
      </c>
      <c r="AW88" s="13" t="s">
        <v>35</v>
      </c>
      <c r="AX88" s="13" t="s">
        <v>74</v>
      </c>
      <c r="AY88" s="237" t="s">
        <v>190</v>
      </c>
    </row>
    <row r="89" s="13" customFormat="1">
      <c r="A89" s="13"/>
      <c r="B89" s="227"/>
      <c r="C89" s="228"/>
      <c r="D89" s="229" t="s">
        <v>201</v>
      </c>
      <c r="E89" s="230" t="s">
        <v>28</v>
      </c>
      <c r="F89" s="231" t="s">
        <v>974</v>
      </c>
      <c r="G89" s="228"/>
      <c r="H89" s="230" t="s">
        <v>28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201</v>
      </c>
      <c r="AU89" s="237" t="s">
        <v>84</v>
      </c>
      <c r="AV89" s="13" t="s">
        <v>82</v>
      </c>
      <c r="AW89" s="13" t="s">
        <v>35</v>
      </c>
      <c r="AX89" s="13" t="s">
        <v>74</v>
      </c>
      <c r="AY89" s="237" t="s">
        <v>190</v>
      </c>
    </row>
    <row r="90" s="13" customFormat="1">
      <c r="A90" s="13"/>
      <c r="B90" s="227"/>
      <c r="C90" s="228"/>
      <c r="D90" s="229" t="s">
        <v>201</v>
      </c>
      <c r="E90" s="230" t="s">
        <v>28</v>
      </c>
      <c r="F90" s="231" t="s">
        <v>975</v>
      </c>
      <c r="G90" s="228"/>
      <c r="H90" s="230" t="s">
        <v>28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201</v>
      </c>
      <c r="AU90" s="237" t="s">
        <v>84</v>
      </c>
      <c r="AV90" s="13" t="s">
        <v>82</v>
      </c>
      <c r="AW90" s="13" t="s">
        <v>35</v>
      </c>
      <c r="AX90" s="13" t="s">
        <v>74</v>
      </c>
      <c r="AY90" s="237" t="s">
        <v>190</v>
      </c>
    </row>
    <row r="91" s="13" customFormat="1">
      <c r="A91" s="13"/>
      <c r="B91" s="227"/>
      <c r="C91" s="228"/>
      <c r="D91" s="229" t="s">
        <v>201</v>
      </c>
      <c r="E91" s="230" t="s">
        <v>28</v>
      </c>
      <c r="F91" s="231" t="s">
        <v>976</v>
      </c>
      <c r="G91" s="228"/>
      <c r="H91" s="230" t="s">
        <v>28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201</v>
      </c>
      <c r="AU91" s="237" t="s">
        <v>84</v>
      </c>
      <c r="AV91" s="13" t="s">
        <v>82</v>
      </c>
      <c r="AW91" s="13" t="s">
        <v>35</v>
      </c>
      <c r="AX91" s="13" t="s">
        <v>74</v>
      </c>
      <c r="AY91" s="237" t="s">
        <v>190</v>
      </c>
    </row>
    <row r="92" s="14" customFormat="1">
      <c r="A92" s="14"/>
      <c r="B92" s="238"/>
      <c r="C92" s="239"/>
      <c r="D92" s="229" t="s">
        <v>201</v>
      </c>
      <c r="E92" s="240" t="s">
        <v>28</v>
      </c>
      <c r="F92" s="241" t="s">
        <v>82</v>
      </c>
      <c r="G92" s="239"/>
      <c r="H92" s="242">
        <v>1</v>
      </c>
      <c r="I92" s="243"/>
      <c r="J92" s="239"/>
      <c r="K92" s="239"/>
      <c r="L92" s="244"/>
      <c r="M92" s="245"/>
      <c r="N92" s="246"/>
      <c r="O92" s="246"/>
      <c r="P92" s="246"/>
      <c r="Q92" s="246"/>
      <c r="R92" s="246"/>
      <c r="S92" s="246"/>
      <c r="T92" s="247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8" t="s">
        <v>201</v>
      </c>
      <c r="AU92" s="248" t="s">
        <v>84</v>
      </c>
      <c r="AV92" s="14" t="s">
        <v>84</v>
      </c>
      <c r="AW92" s="14" t="s">
        <v>35</v>
      </c>
      <c r="AX92" s="14" t="s">
        <v>82</v>
      </c>
      <c r="AY92" s="248" t="s">
        <v>190</v>
      </c>
    </row>
    <row r="93" s="2" customFormat="1" ht="16.5" customHeight="1">
      <c r="A93" s="41"/>
      <c r="B93" s="42"/>
      <c r="C93" s="209" t="s">
        <v>84</v>
      </c>
      <c r="D93" s="209" t="s">
        <v>192</v>
      </c>
      <c r="E93" s="210" t="s">
        <v>977</v>
      </c>
      <c r="F93" s="211" t="s">
        <v>978</v>
      </c>
      <c r="G93" s="212" t="s">
        <v>967</v>
      </c>
      <c r="H93" s="213">
        <v>1</v>
      </c>
      <c r="I93" s="214"/>
      <c r="J93" s="215">
        <f>ROUND(I93*H93,2)</f>
        <v>0</v>
      </c>
      <c r="K93" s="211" t="s">
        <v>28</v>
      </c>
      <c r="L93" s="47"/>
      <c r="M93" s="216" t="s">
        <v>28</v>
      </c>
      <c r="N93" s="217" t="s">
        <v>45</v>
      </c>
      <c r="O93" s="87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968</v>
      </c>
      <c r="AT93" s="220" t="s">
        <v>192</v>
      </c>
      <c r="AU93" s="220" t="s">
        <v>84</v>
      </c>
      <c r="AY93" s="20" t="s">
        <v>190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82</v>
      </c>
      <c r="BK93" s="221">
        <f>ROUND(I93*H93,2)</f>
        <v>0</v>
      </c>
      <c r="BL93" s="20" t="s">
        <v>968</v>
      </c>
      <c r="BM93" s="220" t="s">
        <v>979</v>
      </c>
    </row>
    <row r="94" s="13" customFormat="1">
      <c r="A94" s="13"/>
      <c r="B94" s="227"/>
      <c r="C94" s="228"/>
      <c r="D94" s="229" t="s">
        <v>201</v>
      </c>
      <c r="E94" s="230" t="s">
        <v>28</v>
      </c>
      <c r="F94" s="231" t="s">
        <v>980</v>
      </c>
      <c r="G94" s="228"/>
      <c r="H94" s="230" t="s">
        <v>28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201</v>
      </c>
      <c r="AU94" s="237" t="s">
        <v>84</v>
      </c>
      <c r="AV94" s="13" t="s">
        <v>82</v>
      </c>
      <c r="AW94" s="13" t="s">
        <v>35</v>
      </c>
      <c r="AX94" s="13" t="s">
        <v>74</v>
      </c>
      <c r="AY94" s="237" t="s">
        <v>190</v>
      </c>
    </row>
    <row r="95" s="13" customFormat="1">
      <c r="A95" s="13"/>
      <c r="B95" s="227"/>
      <c r="C95" s="228"/>
      <c r="D95" s="229" t="s">
        <v>201</v>
      </c>
      <c r="E95" s="230" t="s">
        <v>28</v>
      </c>
      <c r="F95" s="231" t="s">
        <v>981</v>
      </c>
      <c r="G95" s="228"/>
      <c r="H95" s="230" t="s">
        <v>28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201</v>
      </c>
      <c r="AU95" s="237" t="s">
        <v>84</v>
      </c>
      <c r="AV95" s="13" t="s">
        <v>82</v>
      </c>
      <c r="AW95" s="13" t="s">
        <v>35</v>
      </c>
      <c r="AX95" s="13" t="s">
        <v>74</v>
      </c>
      <c r="AY95" s="237" t="s">
        <v>190</v>
      </c>
    </row>
    <row r="96" s="13" customFormat="1">
      <c r="A96" s="13"/>
      <c r="B96" s="227"/>
      <c r="C96" s="228"/>
      <c r="D96" s="229" t="s">
        <v>201</v>
      </c>
      <c r="E96" s="230" t="s">
        <v>28</v>
      </c>
      <c r="F96" s="231" t="s">
        <v>982</v>
      </c>
      <c r="G96" s="228"/>
      <c r="H96" s="230" t="s">
        <v>28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201</v>
      </c>
      <c r="AU96" s="237" t="s">
        <v>84</v>
      </c>
      <c r="AV96" s="13" t="s">
        <v>82</v>
      </c>
      <c r="AW96" s="13" t="s">
        <v>35</v>
      </c>
      <c r="AX96" s="13" t="s">
        <v>74</v>
      </c>
      <c r="AY96" s="237" t="s">
        <v>190</v>
      </c>
    </row>
    <row r="97" s="14" customFormat="1">
      <c r="A97" s="14"/>
      <c r="B97" s="238"/>
      <c r="C97" s="239"/>
      <c r="D97" s="229" t="s">
        <v>201</v>
      </c>
      <c r="E97" s="240" t="s">
        <v>28</v>
      </c>
      <c r="F97" s="241" t="s">
        <v>82</v>
      </c>
      <c r="G97" s="239"/>
      <c r="H97" s="242">
        <v>1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8" t="s">
        <v>201</v>
      </c>
      <c r="AU97" s="248" t="s">
        <v>84</v>
      </c>
      <c r="AV97" s="14" t="s">
        <v>84</v>
      </c>
      <c r="AW97" s="14" t="s">
        <v>35</v>
      </c>
      <c r="AX97" s="14" t="s">
        <v>82</v>
      </c>
      <c r="AY97" s="248" t="s">
        <v>190</v>
      </c>
    </row>
    <row r="98" s="2" customFormat="1" ht="21.75" customHeight="1">
      <c r="A98" s="41"/>
      <c r="B98" s="42"/>
      <c r="C98" s="209" t="s">
        <v>141</v>
      </c>
      <c r="D98" s="209" t="s">
        <v>192</v>
      </c>
      <c r="E98" s="210" t="s">
        <v>983</v>
      </c>
      <c r="F98" s="211" t="s">
        <v>984</v>
      </c>
      <c r="G98" s="212" t="s">
        <v>967</v>
      </c>
      <c r="H98" s="213">
        <v>1</v>
      </c>
      <c r="I98" s="214"/>
      <c r="J98" s="215">
        <f>ROUND(I98*H98,2)</f>
        <v>0</v>
      </c>
      <c r="K98" s="211" t="s">
        <v>28</v>
      </c>
      <c r="L98" s="47"/>
      <c r="M98" s="216" t="s">
        <v>28</v>
      </c>
      <c r="N98" s="217" t="s">
        <v>45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968</v>
      </c>
      <c r="AT98" s="220" t="s">
        <v>192</v>
      </c>
      <c r="AU98" s="220" t="s">
        <v>84</v>
      </c>
      <c r="AY98" s="20" t="s">
        <v>190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82</v>
      </c>
      <c r="BK98" s="221">
        <f>ROUND(I98*H98,2)</f>
        <v>0</v>
      </c>
      <c r="BL98" s="20" t="s">
        <v>968</v>
      </c>
      <c r="BM98" s="220" t="s">
        <v>985</v>
      </c>
    </row>
    <row r="99" s="13" customFormat="1">
      <c r="A99" s="13"/>
      <c r="B99" s="227"/>
      <c r="C99" s="228"/>
      <c r="D99" s="229" t="s">
        <v>201</v>
      </c>
      <c r="E99" s="230" t="s">
        <v>28</v>
      </c>
      <c r="F99" s="231" t="s">
        <v>986</v>
      </c>
      <c r="G99" s="228"/>
      <c r="H99" s="230" t="s">
        <v>28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201</v>
      </c>
      <c r="AU99" s="237" t="s">
        <v>84</v>
      </c>
      <c r="AV99" s="13" t="s">
        <v>82</v>
      </c>
      <c r="AW99" s="13" t="s">
        <v>35</v>
      </c>
      <c r="AX99" s="13" t="s">
        <v>74</v>
      </c>
      <c r="AY99" s="237" t="s">
        <v>190</v>
      </c>
    </row>
    <row r="100" s="14" customFormat="1">
      <c r="A100" s="14"/>
      <c r="B100" s="238"/>
      <c r="C100" s="239"/>
      <c r="D100" s="229" t="s">
        <v>201</v>
      </c>
      <c r="E100" s="240" t="s">
        <v>28</v>
      </c>
      <c r="F100" s="241" t="s">
        <v>82</v>
      </c>
      <c r="G100" s="239"/>
      <c r="H100" s="242">
        <v>1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201</v>
      </c>
      <c r="AU100" s="248" t="s">
        <v>84</v>
      </c>
      <c r="AV100" s="14" t="s">
        <v>84</v>
      </c>
      <c r="AW100" s="14" t="s">
        <v>35</v>
      </c>
      <c r="AX100" s="14" t="s">
        <v>82</v>
      </c>
      <c r="AY100" s="248" t="s">
        <v>190</v>
      </c>
    </row>
    <row r="101" s="2" customFormat="1" ht="24.15" customHeight="1">
      <c r="A101" s="41"/>
      <c r="B101" s="42"/>
      <c r="C101" s="209" t="s">
        <v>197</v>
      </c>
      <c r="D101" s="209" t="s">
        <v>192</v>
      </c>
      <c r="E101" s="210" t="s">
        <v>987</v>
      </c>
      <c r="F101" s="211" t="s">
        <v>988</v>
      </c>
      <c r="G101" s="212" t="s">
        <v>967</v>
      </c>
      <c r="H101" s="213">
        <v>1</v>
      </c>
      <c r="I101" s="214"/>
      <c r="J101" s="215">
        <f>ROUND(I101*H101,2)</f>
        <v>0</v>
      </c>
      <c r="K101" s="211" t="s">
        <v>28</v>
      </c>
      <c r="L101" s="47"/>
      <c r="M101" s="216" t="s">
        <v>28</v>
      </c>
      <c r="N101" s="217" t="s">
        <v>45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197</v>
      </c>
      <c r="AT101" s="220" t="s">
        <v>192</v>
      </c>
      <c r="AU101" s="220" t="s">
        <v>84</v>
      </c>
      <c r="AY101" s="20" t="s">
        <v>190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82</v>
      </c>
      <c r="BK101" s="221">
        <f>ROUND(I101*H101,2)</f>
        <v>0</v>
      </c>
      <c r="BL101" s="20" t="s">
        <v>197</v>
      </c>
      <c r="BM101" s="220" t="s">
        <v>989</v>
      </c>
    </row>
    <row r="102" s="14" customFormat="1">
      <c r="A102" s="14"/>
      <c r="B102" s="238"/>
      <c r="C102" s="239"/>
      <c r="D102" s="229" t="s">
        <v>201</v>
      </c>
      <c r="E102" s="240" t="s">
        <v>28</v>
      </c>
      <c r="F102" s="241" t="s">
        <v>82</v>
      </c>
      <c r="G102" s="239"/>
      <c r="H102" s="242">
        <v>1</v>
      </c>
      <c r="I102" s="243"/>
      <c r="J102" s="239"/>
      <c r="K102" s="239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201</v>
      </c>
      <c r="AU102" s="248" t="s">
        <v>84</v>
      </c>
      <c r="AV102" s="14" t="s">
        <v>84</v>
      </c>
      <c r="AW102" s="14" t="s">
        <v>35</v>
      </c>
      <c r="AX102" s="14" t="s">
        <v>82</v>
      </c>
      <c r="AY102" s="248" t="s">
        <v>190</v>
      </c>
    </row>
    <row r="103" s="2" customFormat="1" ht="24.15" customHeight="1">
      <c r="A103" s="41"/>
      <c r="B103" s="42"/>
      <c r="C103" s="209" t="s">
        <v>220</v>
      </c>
      <c r="D103" s="209" t="s">
        <v>192</v>
      </c>
      <c r="E103" s="210" t="s">
        <v>990</v>
      </c>
      <c r="F103" s="211" t="s">
        <v>991</v>
      </c>
      <c r="G103" s="212" t="s">
        <v>967</v>
      </c>
      <c r="H103" s="213">
        <v>1</v>
      </c>
      <c r="I103" s="214"/>
      <c r="J103" s="215">
        <f>ROUND(I103*H103,2)</f>
        <v>0</v>
      </c>
      <c r="K103" s="211" t="s">
        <v>28</v>
      </c>
      <c r="L103" s="47"/>
      <c r="M103" s="216" t="s">
        <v>28</v>
      </c>
      <c r="N103" s="217" t="s">
        <v>45</v>
      </c>
      <c r="O103" s="87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197</v>
      </c>
      <c r="AT103" s="220" t="s">
        <v>192</v>
      </c>
      <c r="AU103" s="220" t="s">
        <v>84</v>
      </c>
      <c r="AY103" s="20" t="s">
        <v>190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82</v>
      </c>
      <c r="BK103" s="221">
        <f>ROUND(I103*H103,2)</f>
        <v>0</v>
      </c>
      <c r="BL103" s="20" t="s">
        <v>197</v>
      </c>
      <c r="BM103" s="220" t="s">
        <v>992</v>
      </c>
    </row>
    <row r="104" s="14" customFormat="1">
      <c r="A104" s="14"/>
      <c r="B104" s="238"/>
      <c r="C104" s="239"/>
      <c r="D104" s="229" t="s">
        <v>201</v>
      </c>
      <c r="E104" s="240" t="s">
        <v>28</v>
      </c>
      <c r="F104" s="241" t="s">
        <v>82</v>
      </c>
      <c r="G104" s="239"/>
      <c r="H104" s="242">
        <v>1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201</v>
      </c>
      <c r="AU104" s="248" t="s">
        <v>84</v>
      </c>
      <c r="AV104" s="14" t="s">
        <v>84</v>
      </c>
      <c r="AW104" s="14" t="s">
        <v>35</v>
      </c>
      <c r="AX104" s="14" t="s">
        <v>82</v>
      </c>
      <c r="AY104" s="248" t="s">
        <v>190</v>
      </c>
    </row>
    <row r="105" s="2" customFormat="1" ht="24.15" customHeight="1">
      <c r="A105" s="41"/>
      <c r="B105" s="42"/>
      <c r="C105" s="209" t="s">
        <v>225</v>
      </c>
      <c r="D105" s="209" t="s">
        <v>192</v>
      </c>
      <c r="E105" s="210" t="s">
        <v>993</v>
      </c>
      <c r="F105" s="211" t="s">
        <v>994</v>
      </c>
      <c r="G105" s="212" t="s">
        <v>967</v>
      </c>
      <c r="H105" s="213">
        <v>1</v>
      </c>
      <c r="I105" s="214"/>
      <c r="J105" s="215">
        <f>ROUND(I105*H105,2)</f>
        <v>0</v>
      </c>
      <c r="K105" s="211" t="s">
        <v>28</v>
      </c>
      <c r="L105" s="47"/>
      <c r="M105" s="216" t="s">
        <v>28</v>
      </c>
      <c r="N105" s="217" t="s">
        <v>45</v>
      </c>
      <c r="O105" s="87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0" t="s">
        <v>197</v>
      </c>
      <c r="AT105" s="220" t="s">
        <v>192</v>
      </c>
      <c r="AU105" s="220" t="s">
        <v>84</v>
      </c>
      <c r="AY105" s="20" t="s">
        <v>190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0" t="s">
        <v>82</v>
      </c>
      <c r="BK105" s="221">
        <f>ROUND(I105*H105,2)</f>
        <v>0</v>
      </c>
      <c r="BL105" s="20" t="s">
        <v>197</v>
      </c>
      <c r="BM105" s="220" t="s">
        <v>995</v>
      </c>
    </row>
    <row r="106" s="14" customFormat="1">
      <c r="A106" s="14"/>
      <c r="B106" s="238"/>
      <c r="C106" s="239"/>
      <c r="D106" s="229" t="s">
        <v>201</v>
      </c>
      <c r="E106" s="240" t="s">
        <v>28</v>
      </c>
      <c r="F106" s="241" t="s">
        <v>82</v>
      </c>
      <c r="G106" s="239"/>
      <c r="H106" s="242">
        <v>1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201</v>
      </c>
      <c r="AU106" s="248" t="s">
        <v>84</v>
      </c>
      <c r="AV106" s="14" t="s">
        <v>84</v>
      </c>
      <c r="AW106" s="14" t="s">
        <v>35</v>
      </c>
      <c r="AX106" s="14" t="s">
        <v>82</v>
      </c>
      <c r="AY106" s="248" t="s">
        <v>190</v>
      </c>
    </row>
    <row r="107" s="2" customFormat="1" ht="37.8" customHeight="1">
      <c r="A107" s="41"/>
      <c r="B107" s="42"/>
      <c r="C107" s="209" t="s">
        <v>233</v>
      </c>
      <c r="D107" s="209" t="s">
        <v>192</v>
      </c>
      <c r="E107" s="210" t="s">
        <v>996</v>
      </c>
      <c r="F107" s="211" t="s">
        <v>997</v>
      </c>
      <c r="G107" s="212" t="s">
        <v>967</v>
      </c>
      <c r="H107" s="213">
        <v>1</v>
      </c>
      <c r="I107" s="214"/>
      <c r="J107" s="215">
        <f>ROUND(I107*H107,2)</f>
        <v>0</v>
      </c>
      <c r="K107" s="211" t="s">
        <v>28</v>
      </c>
      <c r="L107" s="47"/>
      <c r="M107" s="216" t="s">
        <v>28</v>
      </c>
      <c r="N107" s="217" t="s">
        <v>45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197</v>
      </c>
      <c r="AT107" s="220" t="s">
        <v>192</v>
      </c>
      <c r="AU107" s="220" t="s">
        <v>84</v>
      </c>
      <c r="AY107" s="20" t="s">
        <v>190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82</v>
      </c>
      <c r="BK107" s="221">
        <f>ROUND(I107*H107,2)</f>
        <v>0</v>
      </c>
      <c r="BL107" s="20" t="s">
        <v>197</v>
      </c>
      <c r="BM107" s="220" t="s">
        <v>998</v>
      </c>
    </row>
    <row r="108" s="13" customFormat="1">
      <c r="A108" s="13"/>
      <c r="B108" s="227"/>
      <c r="C108" s="228"/>
      <c r="D108" s="229" t="s">
        <v>201</v>
      </c>
      <c r="E108" s="230" t="s">
        <v>28</v>
      </c>
      <c r="F108" s="231" t="s">
        <v>999</v>
      </c>
      <c r="G108" s="228"/>
      <c r="H108" s="230" t="s">
        <v>28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201</v>
      </c>
      <c r="AU108" s="237" t="s">
        <v>84</v>
      </c>
      <c r="AV108" s="13" t="s">
        <v>82</v>
      </c>
      <c r="AW108" s="13" t="s">
        <v>35</v>
      </c>
      <c r="AX108" s="13" t="s">
        <v>74</v>
      </c>
      <c r="AY108" s="237" t="s">
        <v>190</v>
      </c>
    </row>
    <row r="109" s="13" customFormat="1">
      <c r="A109" s="13"/>
      <c r="B109" s="227"/>
      <c r="C109" s="228"/>
      <c r="D109" s="229" t="s">
        <v>201</v>
      </c>
      <c r="E109" s="230" t="s">
        <v>28</v>
      </c>
      <c r="F109" s="231" t="s">
        <v>1000</v>
      </c>
      <c r="G109" s="228"/>
      <c r="H109" s="230" t="s">
        <v>28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201</v>
      </c>
      <c r="AU109" s="237" t="s">
        <v>84</v>
      </c>
      <c r="AV109" s="13" t="s">
        <v>82</v>
      </c>
      <c r="AW109" s="13" t="s">
        <v>35</v>
      </c>
      <c r="AX109" s="13" t="s">
        <v>74</v>
      </c>
      <c r="AY109" s="237" t="s">
        <v>190</v>
      </c>
    </row>
    <row r="110" s="14" customFormat="1">
      <c r="A110" s="14"/>
      <c r="B110" s="238"/>
      <c r="C110" s="239"/>
      <c r="D110" s="229" t="s">
        <v>201</v>
      </c>
      <c r="E110" s="240" t="s">
        <v>28</v>
      </c>
      <c r="F110" s="241" t="s">
        <v>82</v>
      </c>
      <c r="G110" s="239"/>
      <c r="H110" s="242">
        <v>1</v>
      </c>
      <c r="I110" s="243"/>
      <c r="J110" s="239"/>
      <c r="K110" s="239"/>
      <c r="L110" s="244"/>
      <c r="M110" s="281"/>
      <c r="N110" s="282"/>
      <c r="O110" s="282"/>
      <c r="P110" s="282"/>
      <c r="Q110" s="282"/>
      <c r="R110" s="282"/>
      <c r="S110" s="282"/>
      <c r="T110" s="28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201</v>
      </c>
      <c r="AU110" s="248" t="s">
        <v>84</v>
      </c>
      <c r="AV110" s="14" t="s">
        <v>84</v>
      </c>
      <c r="AW110" s="14" t="s">
        <v>35</v>
      </c>
      <c r="AX110" s="14" t="s">
        <v>82</v>
      </c>
      <c r="AY110" s="248" t="s">
        <v>190</v>
      </c>
    </row>
    <row r="111" s="2" customFormat="1" ht="6.96" customHeight="1">
      <c r="A111" s="41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47"/>
      <c r="M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</sheetData>
  <sheetProtection sheet="1" autoFilter="0" formatColumns="0" formatRows="0" objects="1" scenarios="1" spinCount="100000" saltValue="LhhOSMzdFeZRW07V1CSTqDGL+xBqVdOqr5WGiD2azV3ZiVoJK9Htk4PdLRCmm9+tjieA9CT0Lc07CNqnpt1xIA==" hashValue="rJQ1N92fpo7RVV1YF9pri9cz0lbPK/piF7gSW4L20tj5OgAMka4FQTIJA+HKLpMoRfkiVcGrpI57RQOjTGRFCA==" algorithmName="SHA-512" password="CC35"/>
  <autoFilter ref="C80:K1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1001</v>
      </c>
      <c r="H4" s="23"/>
    </row>
    <row r="5" s="1" customFormat="1" ht="12" customHeight="1">
      <c r="B5" s="23"/>
      <c r="C5" s="284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85" t="s">
        <v>16</v>
      </c>
      <c r="D6" s="286" t="s">
        <v>17</v>
      </c>
      <c r="E6" s="1"/>
      <c r="F6" s="1"/>
      <c r="H6" s="23"/>
    </row>
    <row r="7" s="1" customFormat="1" ht="24.75" customHeight="1">
      <c r="B7" s="23"/>
      <c r="C7" s="136" t="s">
        <v>24</v>
      </c>
      <c r="D7" s="141" t="str">
        <f>'Rekapitulace stavby'!AN8</f>
        <v>16. 6. 2025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2"/>
      <c r="B9" s="287"/>
      <c r="C9" s="288" t="s">
        <v>55</v>
      </c>
      <c r="D9" s="289" t="s">
        <v>56</v>
      </c>
      <c r="E9" s="289" t="s">
        <v>177</v>
      </c>
      <c r="F9" s="290" t="s">
        <v>1002</v>
      </c>
      <c r="G9" s="182"/>
      <c r="H9" s="287"/>
    </row>
    <row r="10" s="2" customFormat="1" ht="26.4" customHeight="1">
      <c r="A10" s="41"/>
      <c r="B10" s="47"/>
      <c r="C10" s="291" t="s">
        <v>79</v>
      </c>
      <c r="D10" s="291" t="s">
        <v>80</v>
      </c>
      <c r="E10" s="41"/>
      <c r="F10" s="41"/>
      <c r="G10" s="41"/>
      <c r="H10" s="47"/>
    </row>
    <row r="11" s="2" customFormat="1" ht="16.8" customHeight="1">
      <c r="A11" s="41"/>
      <c r="B11" s="47"/>
      <c r="C11" s="292" t="s">
        <v>536</v>
      </c>
      <c r="D11" s="293" t="s">
        <v>536</v>
      </c>
      <c r="E11" s="294" t="s">
        <v>28</v>
      </c>
      <c r="F11" s="295">
        <v>27.704000000000001</v>
      </c>
      <c r="G11" s="41"/>
      <c r="H11" s="47"/>
    </row>
    <row r="12" s="2" customFormat="1" ht="16.8" customHeight="1">
      <c r="A12" s="41"/>
      <c r="B12" s="47"/>
      <c r="C12" s="296" t="s">
        <v>28</v>
      </c>
      <c r="D12" s="296" t="s">
        <v>423</v>
      </c>
      <c r="E12" s="20" t="s">
        <v>28</v>
      </c>
      <c r="F12" s="297">
        <v>0</v>
      </c>
      <c r="G12" s="41"/>
      <c r="H12" s="47"/>
    </row>
    <row r="13" s="2" customFormat="1" ht="16.8" customHeight="1">
      <c r="A13" s="41"/>
      <c r="B13" s="47"/>
      <c r="C13" s="296" t="s">
        <v>28</v>
      </c>
      <c r="D13" s="296" t="s">
        <v>533</v>
      </c>
      <c r="E13" s="20" t="s">
        <v>28</v>
      </c>
      <c r="F13" s="297">
        <v>8.9540000000000006</v>
      </c>
      <c r="G13" s="41"/>
      <c r="H13" s="47"/>
    </row>
    <row r="14" s="2" customFormat="1" ht="16.8" customHeight="1">
      <c r="A14" s="41"/>
      <c r="B14" s="47"/>
      <c r="C14" s="296" t="s">
        <v>28</v>
      </c>
      <c r="D14" s="296" t="s">
        <v>534</v>
      </c>
      <c r="E14" s="20" t="s">
        <v>28</v>
      </c>
      <c r="F14" s="297">
        <v>18.199999999999999</v>
      </c>
      <c r="G14" s="41"/>
      <c r="H14" s="47"/>
    </row>
    <row r="15" s="2" customFormat="1" ht="16.8" customHeight="1">
      <c r="A15" s="41"/>
      <c r="B15" s="47"/>
      <c r="C15" s="296" t="s">
        <v>28</v>
      </c>
      <c r="D15" s="296" t="s">
        <v>535</v>
      </c>
      <c r="E15" s="20" t="s">
        <v>28</v>
      </c>
      <c r="F15" s="297">
        <v>-3.6000000000000001</v>
      </c>
      <c r="G15" s="41"/>
      <c r="H15" s="47"/>
    </row>
    <row r="16" s="2" customFormat="1" ht="16.8" customHeight="1">
      <c r="A16" s="41"/>
      <c r="B16" s="47"/>
      <c r="C16" s="296" t="s">
        <v>28</v>
      </c>
      <c r="D16" s="296" t="s">
        <v>328</v>
      </c>
      <c r="E16" s="20" t="s">
        <v>28</v>
      </c>
      <c r="F16" s="297">
        <v>4.1500000000000004</v>
      </c>
      <c r="G16" s="41"/>
      <c r="H16" s="47"/>
    </row>
    <row r="17" s="2" customFormat="1" ht="16.8" customHeight="1">
      <c r="A17" s="41"/>
      <c r="B17" s="47"/>
      <c r="C17" s="296" t="s">
        <v>536</v>
      </c>
      <c r="D17" s="296" t="s">
        <v>245</v>
      </c>
      <c r="E17" s="20" t="s">
        <v>28</v>
      </c>
      <c r="F17" s="297">
        <v>27.704000000000001</v>
      </c>
      <c r="G17" s="41"/>
      <c r="H17" s="47"/>
    </row>
    <row r="18" s="2" customFormat="1" ht="16.8" customHeight="1">
      <c r="A18" s="41"/>
      <c r="B18" s="47"/>
      <c r="C18" s="292" t="s">
        <v>1003</v>
      </c>
      <c r="D18" s="293" t="s">
        <v>1003</v>
      </c>
      <c r="E18" s="294" t="s">
        <v>28</v>
      </c>
      <c r="F18" s="295">
        <v>13.215999999999999</v>
      </c>
      <c r="G18" s="41"/>
      <c r="H18" s="47"/>
    </row>
    <row r="19" s="2" customFormat="1" ht="16.8" customHeight="1">
      <c r="A19" s="41"/>
      <c r="B19" s="47"/>
      <c r="C19" s="296" t="s">
        <v>28</v>
      </c>
      <c r="D19" s="296" t="s">
        <v>423</v>
      </c>
      <c r="E19" s="20" t="s">
        <v>28</v>
      </c>
      <c r="F19" s="297">
        <v>0</v>
      </c>
      <c r="G19" s="41"/>
      <c r="H19" s="47"/>
    </row>
    <row r="20" s="2" customFormat="1" ht="16.8" customHeight="1">
      <c r="A20" s="41"/>
      <c r="B20" s="47"/>
      <c r="C20" s="296" t="s">
        <v>28</v>
      </c>
      <c r="D20" s="296" t="s">
        <v>515</v>
      </c>
      <c r="E20" s="20" t="s">
        <v>28</v>
      </c>
      <c r="F20" s="297">
        <v>4.1020000000000003</v>
      </c>
      <c r="G20" s="41"/>
      <c r="H20" s="47"/>
    </row>
    <row r="21" s="2" customFormat="1" ht="16.8" customHeight="1">
      <c r="A21" s="41"/>
      <c r="B21" s="47"/>
      <c r="C21" s="296" t="s">
        <v>28</v>
      </c>
      <c r="D21" s="296" t="s">
        <v>516</v>
      </c>
      <c r="E21" s="20" t="s">
        <v>28</v>
      </c>
      <c r="F21" s="297">
        <v>10.584</v>
      </c>
      <c r="G21" s="41"/>
      <c r="H21" s="47"/>
    </row>
    <row r="22" s="2" customFormat="1" ht="16.8" customHeight="1">
      <c r="A22" s="41"/>
      <c r="B22" s="47"/>
      <c r="C22" s="296" t="s">
        <v>28</v>
      </c>
      <c r="D22" s="296" t="s">
        <v>517</v>
      </c>
      <c r="E22" s="20" t="s">
        <v>28</v>
      </c>
      <c r="F22" s="297">
        <v>0.93000000000000005</v>
      </c>
      <c r="G22" s="41"/>
      <c r="H22" s="47"/>
    </row>
    <row r="23" s="2" customFormat="1" ht="16.8" customHeight="1">
      <c r="A23" s="41"/>
      <c r="B23" s="47"/>
      <c r="C23" s="296" t="s">
        <v>28</v>
      </c>
      <c r="D23" s="296" t="s">
        <v>518</v>
      </c>
      <c r="E23" s="20" t="s">
        <v>28</v>
      </c>
      <c r="F23" s="297">
        <v>-2.3999999999999999</v>
      </c>
      <c r="G23" s="41"/>
      <c r="H23" s="47"/>
    </row>
    <row r="24" s="2" customFormat="1" ht="16.8" customHeight="1">
      <c r="A24" s="41"/>
      <c r="B24" s="47"/>
      <c r="C24" s="296" t="s">
        <v>1003</v>
      </c>
      <c r="D24" s="296" t="s">
        <v>245</v>
      </c>
      <c r="E24" s="20" t="s">
        <v>28</v>
      </c>
      <c r="F24" s="297">
        <v>13.215999999999999</v>
      </c>
      <c r="G24" s="41"/>
      <c r="H24" s="47"/>
    </row>
    <row r="25" s="2" customFormat="1" ht="16.8" customHeight="1">
      <c r="A25" s="41"/>
      <c r="B25" s="47"/>
      <c r="C25" s="292" t="s">
        <v>97</v>
      </c>
      <c r="D25" s="293" t="s">
        <v>97</v>
      </c>
      <c r="E25" s="294" t="s">
        <v>28</v>
      </c>
      <c r="F25" s="295">
        <v>13.215999999999999</v>
      </c>
      <c r="G25" s="41"/>
      <c r="H25" s="47"/>
    </row>
    <row r="26" s="2" customFormat="1" ht="16.8" customHeight="1">
      <c r="A26" s="41"/>
      <c r="B26" s="47"/>
      <c r="C26" s="296" t="s">
        <v>28</v>
      </c>
      <c r="D26" s="296" t="s">
        <v>423</v>
      </c>
      <c r="E26" s="20" t="s">
        <v>28</v>
      </c>
      <c r="F26" s="297">
        <v>0</v>
      </c>
      <c r="G26" s="41"/>
      <c r="H26" s="47"/>
    </row>
    <row r="27" s="2" customFormat="1" ht="16.8" customHeight="1">
      <c r="A27" s="41"/>
      <c r="B27" s="47"/>
      <c r="C27" s="296" t="s">
        <v>28</v>
      </c>
      <c r="D27" s="296" t="s">
        <v>515</v>
      </c>
      <c r="E27" s="20" t="s">
        <v>28</v>
      </c>
      <c r="F27" s="297">
        <v>4.1020000000000003</v>
      </c>
      <c r="G27" s="41"/>
      <c r="H27" s="47"/>
    </row>
    <row r="28" s="2" customFormat="1" ht="16.8" customHeight="1">
      <c r="A28" s="41"/>
      <c r="B28" s="47"/>
      <c r="C28" s="296" t="s">
        <v>28</v>
      </c>
      <c r="D28" s="296" t="s">
        <v>516</v>
      </c>
      <c r="E28" s="20" t="s">
        <v>28</v>
      </c>
      <c r="F28" s="297">
        <v>10.584</v>
      </c>
      <c r="G28" s="41"/>
      <c r="H28" s="47"/>
    </row>
    <row r="29" s="2" customFormat="1" ht="16.8" customHeight="1">
      <c r="A29" s="41"/>
      <c r="B29" s="47"/>
      <c r="C29" s="296" t="s">
        <v>28</v>
      </c>
      <c r="D29" s="296" t="s">
        <v>517</v>
      </c>
      <c r="E29" s="20" t="s">
        <v>28</v>
      </c>
      <c r="F29" s="297">
        <v>0.93000000000000005</v>
      </c>
      <c r="G29" s="41"/>
      <c r="H29" s="47"/>
    </row>
    <row r="30" s="2" customFormat="1" ht="16.8" customHeight="1">
      <c r="A30" s="41"/>
      <c r="B30" s="47"/>
      <c r="C30" s="296" t="s">
        <v>28</v>
      </c>
      <c r="D30" s="296" t="s">
        <v>518</v>
      </c>
      <c r="E30" s="20" t="s">
        <v>28</v>
      </c>
      <c r="F30" s="297">
        <v>-2.3999999999999999</v>
      </c>
      <c r="G30" s="41"/>
      <c r="H30" s="47"/>
    </row>
    <row r="31" s="2" customFormat="1" ht="16.8" customHeight="1">
      <c r="A31" s="41"/>
      <c r="B31" s="47"/>
      <c r="C31" s="296" t="s">
        <v>97</v>
      </c>
      <c r="D31" s="296" t="s">
        <v>245</v>
      </c>
      <c r="E31" s="20" t="s">
        <v>28</v>
      </c>
      <c r="F31" s="297">
        <v>13.215999999999999</v>
      </c>
      <c r="G31" s="41"/>
      <c r="H31" s="47"/>
    </row>
    <row r="32" s="2" customFormat="1" ht="16.8" customHeight="1">
      <c r="A32" s="41"/>
      <c r="B32" s="47"/>
      <c r="C32" s="298" t="s">
        <v>1004</v>
      </c>
      <c r="D32" s="41"/>
      <c r="E32" s="41"/>
      <c r="F32" s="41"/>
      <c r="G32" s="41"/>
      <c r="H32" s="47"/>
    </row>
    <row r="33" s="2" customFormat="1">
      <c r="A33" s="41"/>
      <c r="B33" s="47"/>
      <c r="C33" s="296" t="s">
        <v>511</v>
      </c>
      <c r="D33" s="296" t="s">
        <v>1005</v>
      </c>
      <c r="E33" s="20" t="s">
        <v>195</v>
      </c>
      <c r="F33" s="297">
        <v>13.215999999999999</v>
      </c>
      <c r="G33" s="41"/>
      <c r="H33" s="47"/>
    </row>
    <row r="34" s="2" customFormat="1" ht="16.8" customHeight="1">
      <c r="A34" s="41"/>
      <c r="B34" s="47"/>
      <c r="C34" s="296" t="s">
        <v>333</v>
      </c>
      <c r="D34" s="296" t="s">
        <v>1006</v>
      </c>
      <c r="E34" s="20" t="s">
        <v>195</v>
      </c>
      <c r="F34" s="297">
        <v>13.215999999999999</v>
      </c>
      <c r="G34" s="41"/>
      <c r="H34" s="47"/>
    </row>
    <row r="35" s="2" customFormat="1">
      <c r="A35" s="41"/>
      <c r="B35" s="47"/>
      <c r="C35" s="296" t="s">
        <v>348</v>
      </c>
      <c r="D35" s="296" t="s">
        <v>1007</v>
      </c>
      <c r="E35" s="20" t="s">
        <v>195</v>
      </c>
      <c r="F35" s="297">
        <v>13.215999999999999</v>
      </c>
      <c r="G35" s="41"/>
      <c r="H35" s="47"/>
    </row>
    <row r="36" s="2" customFormat="1" ht="16.8" customHeight="1">
      <c r="A36" s="41"/>
      <c r="B36" s="47"/>
      <c r="C36" s="296" t="s">
        <v>921</v>
      </c>
      <c r="D36" s="296" t="s">
        <v>1008</v>
      </c>
      <c r="E36" s="20" t="s">
        <v>195</v>
      </c>
      <c r="F36" s="297">
        <v>25.175000000000001</v>
      </c>
      <c r="G36" s="41"/>
      <c r="H36" s="47"/>
    </row>
    <row r="37" s="2" customFormat="1" ht="16.8" customHeight="1">
      <c r="A37" s="41"/>
      <c r="B37" s="47"/>
      <c r="C37" s="296" t="s">
        <v>929</v>
      </c>
      <c r="D37" s="296" t="s">
        <v>1009</v>
      </c>
      <c r="E37" s="20" t="s">
        <v>195</v>
      </c>
      <c r="F37" s="297">
        <v>30.341999999999999</v>
      </c>
      <c r="G37" s="41"/>
      <c r="H37" s="47"/>
    </row>
    <row r="38" s="2" customFormat="1" ht="16.8" customHeight="1">
      <c r="A38" s="41"/>
      <c r="B38" s="47"/>
      <c r="C38" s="292" t="s">
        <v>95</v>
      </c>
      <c r="D38" s="293" t="s">
        <v>95</v>
      </c>
      <c r="E38" s="294" t="s">
        <v>28</v>
      </c>
      <c r="F38" s="295">
        <v>7.3200000000000003</v>
      </c>
      <c r="G38" s="41"/>
      <c r="H38" s="47"/>
    </row>
    <row r="39" s="2" customFormat="1" ht="16.8" customHeight="1">
      <c r="A39" s="41"/>
      <c r="B39" s="47"/>
      <c r="C39" s="296" t="s">
        <v>28</v>
      </c>
      <c r="D39" s="296" t="s">
        <v>423</v>
      </c>
      <c r="E39" s="20" t="s">
        <v>28</v>
      </c>
      <c r="F39" s="297">
        <v>0</v>
      </c>
      <c r="G39" s="41"/>
      <c r="H39" s="47"/>
    </row>
    <row r="40" s="2" customFormat="1" ht="16.8" customHeight="1">
      <c r="A40" s="41"/>
      <c r="B40" s="47"/>
      <c r="C40" s="296" t="s">
        <v>28</v>
      </c>
      <c r="D40" s="296" t="s">
        <v>502</v>
      </c>
      <c r="E40" s="20" t="s">
        <v>28</v>
      </c>
      <c r="F40" s="297">
        <v>6.3200000000000003</v>
      </c>
      <c r="G40" s="41"/>
      <c r="H40" s="47"/>
    </row>
    <row r="41" s="2" customFormat="1" ht="16.8" customHeight="1">
      <c r="A41" s="41"/>
      <c r="B41" s="47"/>
      <c r="C41" s="296" t="s">
        <v>28</v>
      </c>
      <c r="D41" s="296" t="s">
        <v>503</v>
      </c>
      <c r="E41" s="20" t="s">
        <v>28</v>
      </c>
      <c r="F41" s="297">
        <v>1</v>
      </c>
      <c r="G41" s="41"/>
      <c r="H41" s="47"/>
    </row>
    <row r="42" s="2" customFormat="1" ht="16.8" customHeight="1">
      <c r="A42" s="41"/>
      <c r="B42" s="47"/>
      <c r="C42" s="296" t="s">
        <v>95</v>
      </c>
      <c r="D42" s="296" t="s">
        <v>245</v>
      </c>
      <c r="E42" s="20" t="s">
        <v>28</v>
      </c>
      <c r="F42" s="297">
        <v>7.3200000000000003</v>
      </c>
      <c r="G42" s="41"/>
      <c r="H42" s="47"/>
    </row>
    <row r="43" s="2" customFormat="1" ht="16.8" customHeight="1">
      <c r="A43" s="41"/>
      <c r="B43" s="47"/>
      <c r="C43" s="298" t="s">
        <v>1004</v>
      </c>
      <c r="D43" s="41"/>
      <c r="E43" s="41"/>
      <c r="F43" s="41"/>
      <c r="G43" s="41"/>
      <c r="H43" s="47"/>
    </row>
    <row r="44" s="2" customFormat="1">
      <c r="A44" s="41"/>
      <c r="B44" s="47"/>
      <c r="C44" s="296" t="s">
        <v>498</v>
      </c>
      <c r="D44" s="296" t="s">
        <v>1010</v>
      </c>
      <c r="E44" s="20" t="s">
        <v>195</v>
      </c>
      <c r="F44" s="297">
        <v>7.3200000000000003</v>
      </c>
      <c r="G44" s="41"/>
      <c r="H44" s="47"/>
    </row>
    <row r="45" s="2" customFormat="1" ht="16.8" customHeight="1">
      <c r="A45" s="41"/>
      <c r="B45" s="47"/>
      <c r="C45" s="296" t="s">
        <v>310</v>
      </c>
      <c r="D45" s="296" t="s">
        <v>1011</v>
      </c>
      <c r="E45" s="20" t="s">
        <v>195</v>
      </c>
      <c r="F45" s="297">
        <v>7.3200000000000003</v>
      </c>
      <c r="G45" s="41"/>
      <c r="H45" s="47"/>
    </row>
    <row r="46" s="2" customFormat="1">
      <c r="A46" s="41"/>
      <c r="B46" s="47"/>
      <c r="C46" s="296" t="s">
        <v>314</v>
      </c>
      <c r="D46" s="296" t="s">
        <v>1012</v>
      </c>
      <c r="E46" s="20" t="s">
        <v>195</v>
      </c>
      <c r="F46" s="297">
        <v>7.3200000000000003</v>
      </c>
      <c r="G46" s="41"/>
      <c r="H46" s="47"/>
    </row>
    <row r="47" s="2" customFormat="1" ht="16.8" customHeight="1">
      <c r="A47" s="41"/>
      <c r="B47" s="47"/>
      <c r="C47" s="296" t="s">
        <v>921</v>
      </c>
      <c r="D47" s="296" t="s">
        <v>1008</v>
      </c>
      <c r="E47" s="20" t="s">
        <v>195</v>
      </c>
      <c r="F47" s="297">
        <v>25.175000000000001</v>
      </c>
      <c r="G47" s="41"/>
      <c r="H47" s="47"/>
    </row>
    <row r="48" s="2" customFormat="1" ht="16.8" customHeight="1">
      <c r="A48" s="41"/>
      <c r="B48" s="47"/>
      <c r="C48" s="296" t="s">
        <v>929</v>
      </c>
      <c r="D48" s="296" t="s">
        <v>1009</v>
      </c>
      <c r="E48" s="20" t="s">
        <v>195</v>
      </c>
      <c r="F48" s="297">
        <v>30.341999999999999</v>
      </c>
      <c r="G48" s="41"/>
      <c r="H48" s="47"/>
    </row>
    <row r="49" s="2" customFormat="1" ht="16.8" customHeight="1">
      <c r="A49" s="41"/>
      <c r="B49" s="47"/>
      <c r="C49" s="292" t="s">
        <v>138</v>
      </c>
      <c r="D49" s="293" t="s">
        <v>138</v>
      </c>
      <c r="E49" s="294" t="s">
        <v>28</v>
      </c>
      <c r="F49" s="295">
        <v>2.4399999999999999</v>
      </c>
      <c r="G49" s="41"/>
      <c r="H49" s="47"/>
    </row>
    <row r="50" s="2" customFormat="1" ht="16.8" customHeight="1">
      <c r="A50" s="41"/>
      <c r="B50" s="47"/>
      <c r="C50" s="296" t="s">
        <v>28</v>
      </c>
      <c r="D50" s="296" t="s">
        <v>202</v>
      </c>
      <c r="E50" s="20" t="s">
        <v>28</v>
      </c>
      <c r="F50" s="297">
        <v>0</v>
      </c>
      <c r="G50" s="41"/>
      <c r="H50" s="47"/>
    </row>
    <row r="51" s="2" customFormat="1" ht="16.8" customHeight="1">
      <c r="A51" s="41"/>
      <c r="B51" s="47"/>
      <c r="C51" s="296" t="s">
        <v>28</v>
      </c>
      <c r="D51" s="296" t="s">
        <v>736</v>
      </c>
      <c r="E51" s="20" t="s">
        <v>28</v>
      </c>
      <c r="F51" s="297">
        <v>2.4399999999999999</v>
      </c>
      <c r="G51" s="41"/>
      <c r="H51" s="47"/>
    </row>
    <row r="52" s="2" customFormat="1" ht="16.8" customHeight="1">
      <c r="A52" s="41"/>
      <c r="B52" s="47"/>
      <c r="C52" s="296" t="s">
        <v>138</v>
      </c>
      <c r="D52" s="296" t="s">
        <v>245</v>
      </c>
      <c r="E52" s="20" t="s">
        <v>28</v>
      </c>
      <c r="F52" s="297">
        <v>2.4399999999999999</v>
      </c>
      <c r="G52" s="41"/>
      <c r="H52" s="47"/>
    </row>
    <row r="53" s="2" customFormat="1" ht="16.8" customHeight="1">
      <c r="A53" s="41"/>
      <c r="B53" s="47"/>
      <c r="C53" s="298" t="s">
        <v>1004</v>
      </c>
      <c r="D53" s="41"/>
      <c r="E53" s="41"/>
      <c r="F53" s="41"/>
      <c r="G53" s="41"/>
      <c r="H53" s="47"/>
    </row>
    <row r="54" s="2" customFormat="1">
      <c r="A54" s="41"/>
      <c r="B54" s="47"/>
      <c r="C54" s="296" t="s">
        <v>732</v>
      </c>
      <c r="D54" s="296" t="s">
        <v>1013</v>
      </c>
      <c r="E54" s="20" t="s">
        <v>249</v>
      </c>
      <c r="F54" s="297">
        <v>2.4399999999999999</v>
      </c>
      <c r="G54" s="41"/>
      <c r="H54" s="47"/>
    </row>
    <row r="55" s="2" customFormat="1" ht="16.8" customHeight="1">
      <c r="A55" s="41"/>
      <c r="B55" s="47"/>
      <c r="C55" s="296" t="s">
        <v>738</v>
      </c>
      <c r="D55" s="296" t="s">
        <v>1014</v>
      </c>
      <c r="E55" s="20" t="s">
        <v>249</v>
      </c>
      <c r="F55" s="297">
        <v>2.6840000000000002</v>
      </c>
      <c r="G55" s="41"/>
      <c r="H55" s="47"/>
    </row>
    <row r="56" s="2" customFormat="1" ht="16.8" customHeight="1">
      <c r="A56" s="41"/>
      <c r="B56" s="47"/>
      <c r="C56" s="292" t="s">
        <v>1015</v>
      </c>
      <c r="D56" s="293" t="s">
        <v>1015</v>
      </c>
      <c r="E56" s="294" t="s">
        <v>28</v>
      </c>
      <c r="F56" s="295">
        <v>6.0300000000000002</v>
      </c>
      <c r="G56" s="41"/>
      <c r="H56" s="47"/>
    </row>
    <row r="57" s="2" customFormat="1" ht="16.8" customHeight="1">
      <c r="A57" s="41"/>
      <c r="B57" s="47"/>
      <c r="C57" s="296" t="s">
        <v>28</v>
      </c>
      <c r="D57" s="296" t="s">
        <v>202</v>
      </c>
      <c r="E57" s="20" t="s">
        <v>28</v>
      </c>
      <c r="F57" s="297">
        <v>0</v>
      </c>
      <c r="G57" s="41"/>
      <c r="H57" s="47"/>
    </row>
    <row r="58" s="2" customFormat="1" ht="16.8" customHeight="1">
      <c r="A58" s="41"/>
      <c r="B58" s="47"/>
      <c r="C58" s="296" t="s">
        <v>28</v>
      </c>
      <c r="D58" s="296" t="s">
        <v>747</v>
      </c>
      <c r="E58" s="20" t="s">
        <v>28</v>
      </c>
      <c r="F58" s="297">
        <v>6.0300000000000002</v>
      </c>
      <c r="G58" s="41"/>
      <c r="H58" s="47"/>
    </row>
    <row r="59" s="2" customFormat="1" ht="16.8" customHeight="1">
      <c r="A59" s="41"/>
      <c r="B59" s="47"/>
      <c r="C59" s="296" t="s">
        <v>1015</v>
      </c>
      <c r="D59" s="296" t="s">
        <v>245</v>
      </c>
      <c r="E59" s="20" t="s">
        <v>28</v>
      </c>
      <c r="F59" s="297">
        <v>6.0300000000000002</v>
      </c>
      <c r="G59" s="41"/>
      <c r="H59" s="47"/>
    </row>
    <row r="60" s="2" customFormat="1" ht="16.8" customHeight="1">
      <c r="A60" s="41"/>
      <c r="B60" s="47"/>
      <c r="C60" s="292" t="s">
        <v>149</v>
      </c>
      <c r="D60" s="293" t="s">
        <v>149</v>
      </c>
      <c r="E60" s="294" t="s">
        <v>28</v>
      </c>
      <c r="F60" s="295">
        <v>4.032</v>
      </c>
      <c r="G60" s="41"/>
      <c r="H60" s="47"/>
    </row>
    <row r="61" s="2" customFormat="1" ht="16.8" customHeight="1">
      <c r="A61" s="41"/>
      <c r="B61" s="47"/>
      <c r="C61" s="296" t="s">
        <v>28</v>
      </c>
      <c r="D61" s="296" t="s">
        <v>202</v>
      </c>
      <c r="E61" s="20" t="s">
        <v>28</v>
      </c>
      <c r="F61" s="297">
        <v>0</v>
      </c>
      <c r="G61" s="41"/>
      <c r="H61" s="47"/>
    </row>
    <row r="62" s="2" customFormat="1" ht="16.8" customHeight="1">
      <c r="A62" s="41"/>
      <c r="B62" s="47"/>
      <c r="C62" s="296" t="s">
        <v>28</v>
      </c>
      <c r="D62" s="296" t="s">
        <v>724</v>
      </c>
      <c r="E62" s="20" t="s">
        <v>28</v>
      </c>
      <c r="F62" s="297">
        <v>4.032</v>
      </c>
      <c r="G62" s="41"/>
      <c r="H62" s="47"/>
    </row>
    <row r="63" s="2" customFormat="1" ht="16.8" customHeight="1">
      <c r="A63" s="41"/>
      <c r="B63" s="47"/>
      <c r="C63" s="296" t="s">
        <v>149</v>
      </c>
      <c r="D63" s="296" t="s">
        <v>245</v>
      </c>
      <c r="E63" s="20" t="s">
        <v>28</v>
      </c>
      <c r="F63" s="297">
        <v>4.032</v>
      </c>
      <c r="G63" s="41"/>
      <c r="H63" s="47"/>
    </row>
    <row r="64" s="2" customFormat="1" ht="16.8" customHeight="1">
      <c r="A64" s="41"/>
      <c r="B64" s="47"/>
      <c r="C64" s="298" t="s">
        <v>1004</v>
      </c>
      <c r="D64" s="41"/>
      <c r="E64" s="41"/>
      <c r="F64" s="41"/>
      <c r="G64" s="41"/>
      <c r="H64" s="47"/>
    </row>
    <row r="65" s="2" customFormat="1" ht="16.8" customHeight="1">
      <c r="A65" s="41"/>
      <c r="B65" s="47"/>
      <c r="C65" s="296" t="s">
        <v>720</v>
      </c>
      <c r="D65" s="296" t="s">
        <v>1016</v>
      </c>
      <c r="E65" s="20" t="s">
        <v>195</v>
      </c>
      <c r="F65" s="297">
        <v>4.032</v>
      </c>
      <c r="G65" s="41"/>
      <c r="H65" s="47"/>
    </row>
    <row r="66" s="2" customFormat="1" ht="16.8" customHeight="1">
      <c r="A66" s="41"/>
      <c r="B66" s="47"/>
      <c r="C66" s="296" t="s">
        <v>726</v>
      </c>
      <c r="D66" s="296" t="s">
        <v>1017</v>
      </c>
      <c r="E66" s="20" t="s">
        <v>195</v>
      </c>
      <c r="F66" s="297">
        <v>8.0640000000000001</v>
      </c>
      <c r="G66" s="41"/>
      <c r="H66" s="47"/>
    </row>
    <row r="67" s="2" customFormat="1" ht="16.8" customHeight="1">
      <c r="A67" s="41"/>
      <c r="B67" s="47"/>
      <c r="C67" s="292" t="s">
        <v>1018</v>
      </c>
      <c r="D67" s="293" t="s">
        <v>1018</v>
      </c>
      <c r="E67" s="294" t="s">
        <v>28</v>
      </c>
      <c r="F67" s="295">
        <v>6.0300000000000002</v>
      </c>
      <c r="G67" s="41"/>
      <c r="H67" s="47"/>
    </row>
    <row r="68" s="2" customFormat="1" ht="16.8" customHeight="1">
      <c r="A68" s="41"/>
      <c r="B68" s="47"/>
      <c r="C68" s="296" t="s">
        <v>28</v>
      </c>
      <c r="D68" s="296" t="s">
        <v>202</v>
      </c>
      <c r="E68" s="20" t="s">
        <v>28</v>
      </c>
      <c r="F68" s="297">
        <v>0</v>
      </c>
      <c r="G68" s="41"/>
      <c r="H68" s="47"/>
    </row>
    <row r="69" s="2" customFormat="1" ht="16.8" customHeight="1">
      <c r="A69" s="41"/>
      <c r="B69" s="47"/>
      <c r="C69" s="296" t="s">
        <v>28</v>
      </c>
      <c r="D69" s="296" t="s">
        <v>747</v>
      </c>
      <c r="E69" s="20" t="s">
        <v>28</v>
      </c>
      <c r="F69" s="297">
        <v>6.0300000000000002</v>
      </c>
      <c r="G69" s="41"/>
      <c r="H69" s="47"/>
    </row>
    <row r="70" s="2" customFormat="1" ht="16.8" customHeight="1">
      <c r="A70" s="41"/>
      <c r="B70" s="47"/>
      <c r="C70" s="296" t="s">
        <v>1018</v>
      </c>
      <c r="D70" s="296" t="s">
        <v>245</v>
      </c>
      <c r="E70" s="20" t="s">
        <v>28</v>
      </c>
      <c r="F70" s="297">
        <v>6.0300000000000002</v>
      </c>
      <c r="G70" s="41"/>
      <c r="H70" s="47"/>
    </row>
    <row r="71" s="2" customFormat="1" ht="16.8" customHeight="1">
      <c r="A71" s="41"/>
      <c r="B71" s="47"/>
      <c r="C71" s="292" t="s">
        <v>146</v>
      </c>
      <c r="D71" s="293" t="s">
        <v>146</v>
      </c>
      <c r="E71" s="294" t="s">
        <v>28</v>
      </c>
      <c r="F71" s="295">
        <v>6.0300000000000002</v>
      </c>
      <c r="G71" s="41"/>
      <c r="H71" s="47"/>
    </row>
    <row r="72" s="2" customFormat="1" ht="16.8" customHeight="1">
      <c r="A72" s="41"/>
      <c r="B72" s="47"/>
      <c r="C72" s="296" t="s">
        <v>28</v>
      </c>
      <c r="D72" s="296" t="s">
        <v>202</v>
      </c>
      <c r="E72" s="20" t="s">
        <v>28</v>
      </c>
      <c r="F72" s="297">
        <v>0</v>
      </c>
      <c r="G72" s="41"/>
      <c r="H72" s="47"/>
    </row>
    <row r="73" s="2" customFormat="1" ht="16.8" customHeight="1">
      <c r="A73" s="41"/>
      <c r="B73" s="47"/>
      <c r="C73" s="296" t="s">
        <v>28</v>
      </c>
      <c r="D73" s="296" t="s">
        <v>747</v>
      </c>
      <c r="E73" s="20" t="s">
        <v>28</v>
      </c>
      <c r="F73" s="297">
        <v>6.0300000000000002</v>
      </c>
      <c r="G73" s="41"/>
      <c r="H73" s="47"/>
    </row>
    <row r="74" s="2" customFormat="1" ht="16.8" customHeight="1">
      <c r="A74" s="41"/>
      <c r="B74" s="47"/>
      <c r="C74" s="296" t="s">
        <v>146</v>
      </c>
      <c r="D74" s="296" t="s">
        <v>245</v>
      </c>
      <c r="E74" s="20" t="s">
        <v>28</v>
      </c>
      <c r="F74" s="297">
        <v>6.0300000000000002</v>
      </c>
      <c r="G74" s="41"/>
      <c r="H74" s="47"/>
    </row>
    <row r="75" s="2" customFormat="1" ht="16.8" customHeight="1">
      <c r="A75" s="41"/>
      <c r="B75" s="47"/>
      <c r="C75" s="298" t="s">
        <v>1004</v>
      </c>
      <c r="D75" s="41"/>
      <c r="E75" s="41"/>
      <c r="F75" s="41"/>
      <c r="G75" s="41"/>
      <c r="H75" s="47"/>
    </row>
    <row r="76" s="2" customFormat="1">
      <c r="A76" s="41"/>
      <c r="B76" s="47"/>
      <c r="C76" s="296" t="s">
        <v>743</v>
      </c>
      <c r="D76" s="296" t="s">
        <v>1019</v>
      </c>
      <c r="E76" s="20" t="s">
        <v>195</v>
      </c>
      <c r="F76" s="297">
        <v>6.0300000000000002</v>
      </c>
      <c r="G76" s="41"/>
      <c r="H76" s="47"/>
    </row>
    <row r="77" s="2" customFormat="1" ht="16.8" customHeight="1">
      <c r="A77" s="41"/>
      <c r="B77" s="47"/>
      <c r="C77" s="296" t="s">
        <v>710</v>
      </c>
      <c r="D77" s="296" t="s">
        <v>1020</v>
      </c>
      <c r="E77" s="20" t="s">
        <v>195</v>
      </c>
      <c r="F77" s="297">
        <v>6.0300000000000002</v>
      </c>
      <c r="G77" s="41"/>
      <c r="H77" s="47"/>
    </row>
    <row r="78" s="2" customFormat="1" ht="16.8" customHeight="1">
      <c r="A78" s="41"/>
      <c r="B78" s="47"/>
      <c r="C78" s="296" t="s">
        <v>715</v>
      </c>
      <c r="D78" s="296" t="s">
        <v>1021</v>
      </c>
      <c r="E78" s="20" t="s">
        <v>195</v>
      </c>
      <c r="F78" s="297">
        <v>6.0300000000000002</v>
      </c>
      <c r="G78" s="41"/>
      <c r="H78" s="47"/>
    </row>
    <row r="79" s="2" customFormat="1">
      <c r="A79" s="41"/>
      <c r="B79" s="47"/>
      <c r="C79" s="296" t="s">
        <v>756</v>
      </c>
      <c r="D79" s="296" t="s">
        <v>1022</v>
      </c>
      <c r="E79" s="20" t="s">
        <v>195</v>
      </c>
      <c r="F79" s="297">
        <v>6.0300000000000002</v>
      </c>
      <c r="G79" s="41"/>
      <c r="H79" s="47"/>
    </row>
    <row r="80" s="2" customFormat="1" ht="16.8" customHeight="1">
      <c r="A80" s="41"/>
      <c r="B80" s="47"/>
      <c r="C80" s="292" t="s">
        <v>140</v>
      </c>
      <c r="D80" s="293" t="s">
        <v>140</v>
      </c>
      <c r="E80" s="294" t="s">
        <v>28</v>
      </c>
      <c r="F80" s="295">
        <v>3</v>
      </c>
      <c r="G80" s="41"/>
      <c r="H80" s="47"/>
    </row>
    <row r="81" s="2" customFormat="1" ht="16.8" customHeight="1">
      <c r="A81" s="41"/>
      <c r="B81" s="47"/>
      <c r="C81" s="296" t="s">
        <v>28</v>
      </c>
      <c r="D81" s="296" t="s">
        <v>386</v>
      </c>
      <c r="E81" s="20" t="s">
        <v>28</v>
      </c>
      <c r="F81" s="297">
        <v>0</v>
      </c>
      <c r="G81" s="41"/>
      <c r="H81" s="47"/>
    </row>
    <row r="82" s="2" customFormat="1" ht="16.8" customHeight="1">
      <c r="A82" s="41"/>
      <c r="B82" s="47"/>
      <c r="C82" s="296" t="s">
        <v>28</v>
      </c>
      <c r="D82" s="296" t="s">
        <v>141</v>
      </c>
      <c r="E82" s="20" t="s">
        <v>28</v>
      </c>
      <c r="F82" s="297">
        <v>3</v>
      </c>
      <c r="G82" s="41"/>
      <c r="H82" s="47"/>
    </row>
    <row r="83" s="2" customFormat="1" ht="16.8" customHeight="1">
      <c r="A83" s="41"/>
      <c r="B83" s="47"/>
      <c r="C83" s="296" t="s">
        <v>140</v>
      </c>
      <c r="D83" s="296" t="s">
        <v>245</v>
      </c>
      <c r="E83" s="20" t="s">
        <v>28</v>
      </c>
      <c r="F83" s="297">
        <v>3</v>
      </c>
      <c r="G83" s="41"/>
      <c r="H83" s="47"/>
    </row>
    <row r="84" s="2" customFormat="1" ht="16.8" customHeight="1">
      <c r="A84" s="41"/>
      <c r="B84" s="47"/>
      <c r="C84" s="298" t="s">
        <v>1004</v>
      </c>
      <c r="D84" s="41"/>
      <c r="E84" s="41"/>
      <c r="F84" s="41"/>
      <c r="G84" s="41"/>
      <c r="H84" s="47"/>
    </row>
    <row r="85" s="2" customFormat="1" ht="16.8" customHeight="1">
      <c r="A85" s="41"/>
      <c r="B85" s="47"/>
      <c r="C85" s="296" t="s">
        <v>619</v>
      </c>
      <c r="D85" s="296" t="s">
        <v>1023</v>
      </c>
      <c r="E85" s="20" t="s">
        <v>257</v>
      </c>
      <c r="F85" s="297">
        <v>3</v>
      </c>
      <c r="G85" s="41"/>
      <c r="H85" s="47"/>
    </row>
    <row r="86" s="2" customFormat="1" ht="16.8" customHeight="1">
      <c r="A86" s="41"/>
      <c r="B86" s="47"/>
      <c r="C86" s="296" t="s">
        <v>628</v>
      </c>
      <c r="D86" s="296" t="s">
        <v>1024</v>
      </c>
      <c r="E86" s="20" t="s">
        <v>257</v>
      </c>
      <c r="F86" s="297">
        <v>3</v>
      </c>
      <c r="G86" s="41"/>
      <c r="H86" s="47"/>
    </row>
    <row r="87" s="2" customFormat="1" ht="16.8" customHeight="1">
      <c r="A87" s="41"/>
      <c r="B87" s="47"/>
      <c r="C87" s="296" t="s">
        <v>637</v>
      </c>
      <c r="D87" s="296" t="s">
        <v>1025</v>
      </c>
      <c r="E87" s="20" t="s">
        <v>257</v>
      </c>
      <c r="F87" s="297">
        <v>3</v>
      </c>
      <c r="G87" s="41"/>
      <c r="H87" s="47"/>
    </row>
    <row r="88" s="2" customFormat="1" ht="16.8" customHeight="1">
      <c r="A88" s="41"/>
      <c r="B88" s="47"/>
      <c r="C88" s="296" t="s">
        <v>633</v>
      </c>
      <c r="D88" s="296" t="s">
        <v>1026</v>
      </c>
      <c r="E88" s="20" t="s">
        <v>257</v>
      </c>
      <c r="F88" s="297">
        <v>3</v>
      </c>
      <c r="G88" s="41"/>
      <c r="H88" s="47"/>
    </row>
    <row r="89" s="2" customFormat="1" ht="16.8" customHeight="1">
      <c r="A89" s="41"/>
      <c r="B89" s="47"/>
      <c r="C89" s="292" t="s">
        <v>151</v>
      </c>
      <c r="D89" s="293" t="s">
        <v>151</v>
      </c>
      <c r="E89" s="294" t="s">
        <v>28</v>
      </c>
      <c r="F89" s="295">
        <v>11.43</v>
      </c>
      <c r="G89" s="41"/>
      <c r="H89" s="47"/>
    </row>
    <row r="90" s="2" customFormat="1" ht="16.8" customHeight="1">
      <c r="A90" s="41"/>
      <c r="B90" s="47"/>
      <c r="C90" s="296" t="s">
        <v>28</v>
      </c>
      <c r="D90" s="296" t="s">
        <v>202</v>
      </c>
      <c r="E90" s="20" t="s">
        <v>28</v>
      </c>
      <c r="F90" s="297">
        <v>0</v>
      </c>
      <c r="G90" s="41"/>
      <c r="H90" s="47"/>
    </row>
    <row r="91" s="2" customFormat="1" ht="16.8" customHeight="1">
      <c r="A91" s="41"/>
      <c r="B91" s="47"/>
      <c r="C91" s="296" t="s">
        <v>28</v>
      </c>
      <c r="D91" s="296" t="s">
        <v>408</v>
      </c>
      <c r="E91" s="20" t="s">
        <v>28</v>
      </c>
      <c r="F91" s="297">
        <v>11.43</v>
      </c>
      <c r="G91" s="41"/>
      <c r="H91" s="47"/>
    </row>
    <row r="92" s="2" customFormat="1" ht="16.8" customHeight="1">
      <c r="A92" s="41"/>
      <c r="B92" s="47"/>
      <c r="C92" s="296" t="s">
        <v>151</v>
      </c>
      <c r="D92" s="296" t="s">
        <v>245</v>
      </c>
      <c r="E92" s="20" t="s">
        <v>28</v>
      </c>
      <c r="F92" s="297">
        <v>11.43</v>
      </c>
      <c r="G92" s="41"/>
      <c r="H92" s="47"/>
    </row>
    <row r="93" s="2" customFormat="1" ht="16.8" customHeight="1">
      <c r="A93" s="41"/>
      <c r="B93" s="47"/>
      <c r="C93" s="298" t="s">
        <v>1004</v>
      </c>
      <c r="D93" s="41"/>
      <c r="E93" s="41"/>
      <c r="F93" s="41"/>
      <c r="G93" s="41"/>
      <c r="H93" s="47"/>
    </row>
    <row r="94" s="2" customFormat="1">
      <c r="A94" s="41"/>
      <c r="B94" s="47"/>
      <c r="C94" s="296" t="s">
        <v>404</v>
      </c>
      <c r="D94" s="296" t="s">
        <v>1027</v>
      </c>
      <c r="E94" s="20" t="s">
        <v>195</v>
      </c>
      <c r="F94" s="297">
        <v>11.43</v>
      </c>
      <c r="G94" s="41"/>
      <c r="H94" s="47"/>
    </row>
    <row r="95" s="2" customFormat="1" ht="16.8" customHeight="1">
      <c r="A95" s="41"/>
      <c r="B95" s="47"/>
      <c r="C95" s="296" t="s">
        <v>412</v>
      </c>
      <c r="D95" s="296" t="s">
        <v>1028</v>
      </c>
      <c r="E95" s="20" t="s">
        <v>195</v>
      </c>
      <c r="F95" s="297">
        <v>11.43</v>
      </c>
      <c r="G95" s="41"/>
      <c r="H95" s="47"/>
    </row>
    <row r="96" s="2" customFormat="1" ht="16.8" customHeight="1">
      <c r="A96" s="41"/>
      <c r="B96" s="47"/>
      <c r="C96" s="292" t="s">
        <v>112</v>
      </c>
      <c r="D96" s="293" t="s">
        <v>112</v>
      </c>
      <c r="E96" s="294" t="s">
        <v>28</v>
      </c>
      <c r="F96" s="295">
        <v>25.175000000000001</v>
      </c>
      <c r="G96" s="41"/>
      <c r="H96" s="47"/>
    </row>
    <row r="97" s="2" customFormat="1" ht="16.8" customHeight="1">
      <c r="A97" s="41"/>
      <c r="B97" s="47"/>
      <c r="C97" s="296" t="s">
        <v>28</v>
      </c>
      <c r="D97" s="296" t="s">
        <v>925</v>
      </c>
      <c r="E97" s="20" t="s">
        <v>28</v>
      </c>
      <c r="F97" s="297">
        <v>5.1239999999999997</v>
      </c>
      <c r="G97" s="41"/>
      <c r="H97" s="47"/>
    </row>
    <row r="98" s="2" customFormat="1" ht="16.8" customHeight="1">
      <c r="A98" s="41"/>
      <c r="B98" s="47"/>
      <c r="C98" s="296" t="s">
        <v>28</v>
      </c>
      <c r="D98" s="296" t="s">
        <v>926</v>
      </c>
      <c r="E98" s="20" t="s">
        <v>28</v>
      </c>
      <c r="F98" s="297">
        <v>9.2509999999999994</v>
      </c>
      <c r="G98" s="41"/>
      <c r="H98" s="47"/>
    </row>
    <row r="99" s="2" customFormat="1" ht="16.8" customHeight="1">
      <c r="A99" s="41"/>
      <c r="B99" s="47"/>
      <c r="C99" s="296" t="s">
        <v>109</v>
      </c>
      <c r="D99" s="296" t="s">
        <v>927</v>
      </c>
      <c r="E99" s="20" t="s">
        <v>28</v>
      </c>
      <c r="F99" s="297">
        <v>10.800000000000001</v>
      </c>
      <c r="G99" s="41"/>
      <c r="H99" s="47"/>
    </row>
    <row r="100" s="2" customFormat="1" ht="16.8" customHeight="1">
      <c r="A100" s="41"/>
      <c r="B100" s="47"/>
      <c r="C100" s="296" t="s">
        <v>112</v>
      </c>
      <c r="D100" s="296" t="s">
        <v>245</v>
      </c>
      <c r="E100" s="20" t="s">
        <v>28</v>
      </c>
      <c r="F100" s="297">
        <v>25.175000000000001</v>
      </c>
      <c r="G100" s="41"/>
      <c r="H100" s="47"/>
    </row>
    <row r="101" s="2" customFormat="1" ht="16.8" customHeight="1">
      <c r="A101" s="41"/>
      <c r="B101" s="47"/>
      <c r="C101" s="298" t="s">
        <v>1004</v>
      </c>
      <c r="D101" s="41"/>
      <c r="E101" s="41"/>
      <c r="F101" s="41"/>
      <c r="G101" s="41"/>
      <c r="H101" s="47"/>
    </row>
    <row r="102" s="2" customFormat="1" ht="16.8" customHeight="1">
      <c r="A102" s="41"/>
      <c r="B102" s="47"/>
      <c r="C102" s="296" t="s">
        <v>921</v>
      </c>
      <c r="D102" s="296" t="s">
        <v>1008</v>
      </c>
      <c r="E102" s="20" t="s">
        <v>195</v>
      </c>
      <c r="F102" s="297">
        <v>25.175000000000001</v>
      </c>
      <c r="G102" s="41"/>
      <c r="H102" s="47"/>
    </row>
    <row r="103" s="2" customFormat="1" ht="16.8" customHeight="1">
      <c r="A103" s="41"/>
      <c r="B103" s="47"/>
      <c r="C103" s="296" t="s">
        <v>911</v>
      </c>
      <c r="D103" s="296" t="s">
        <v>1029</v>
      </c>
      <c r="E103" s="20" t="s">
        <v>195</v>
      </c>
      <c r="F103" s="297">
        <v>25.175000000000001</v>
      </c>
      <c r="G103" s="41"/>
      <c r="H103" s="47"/>
    </row>
    <row r="104" s="2" customFormat="1" ht="16.8" customHeight="1">
      <c r="A104" s="41"/>
      <c r="B104" s="47"/>
      <c r="C104" s="296" t="s">
        <v>916</v>
      </c>
      <c r="D104" s="296" t="s">
        <v>1030</v>
      </c>
      <c r="E104" s="20" t="s">
        <v>195</v>
      </c>
      <c r="F104" s="297">
        <v>25.175000000000001</v>
      </c>
      <c r="G104" s="41"/>
      <c r="H104" s="47"/>
    </row>
    <row r="105" s="2" customFormat="1" ht="16.8" customHeight="1">
      <c r="A105" s="41"/>
      <c r="B105" s="47"/>
      <c r="C105" s="292" t="s">
        <v>109</v>
      </c>
      <c r="D105" s="293" t="s">
        <v>109</v>
      </c>
      <c r="E105" s="294" t="s">
        <v>28</v>
      </c>
      <c r="F105" s="295">
        <v>10.800000000000001</v>
      </c>
      <c r="G105" s="41"/>
      <c r="H105" s="47"/>
    </row>
    <row r="106" s="2" customFormat="1" ht="16.8" customHeight="1">
      <c r="A106" s="41"/>
      <c r="B106" s="47"/>
      <c r="C106" s="296" t="s">
        <v>109</v>
      </c>
      <c r="D106" s="296" t="s">
        <v>927</v>
      </c>
      <c r="E106" s="20" t="s">
        <v>28</v>
      </c>
      <c r="F106" s="297">
        <v>10.800000000000001</v>
      </c>
      <c r="G106" s="41"/>
      <c r="H106" s="47"/>
    </row>
    <row r="107" s="2" customFormat="1" ht="16.8" customHeight="1">
      <c r="A107" s="41"/>
      <c r="B107" s="47"/>
      <c r="C107" s="298" t="s">
        <v>1004</v>
      </c>
      <c r="D107" s="41"/>
      <c r="E107" s="41"/>
      <c r="F107" s="41"/>
      <c r="G107" s="41"/>
      <c r="H107" s="47"/>
    </row>
    <row r="108" s="2" customFormat="1" ht="16.8" customHeight="1">
      <c r="A108" s="41"/>
      <c r="B108" s="47"/>
      <c r="C108" s="296" t="s">
        <v>921</v>
      </c>
      <c r="D108" s="296" t="s">
        <v>1008</v>
      </c>
      <c r="E108" s="20" t="s">
        <v>195</v>
      </c>
      <c r="F108" s="297">
        <v>25.175000000000001</v>
      </c>
      <c r="G108" s="41"/>
      <c r="H108" s="47"/>
    </row>
    <row r="109" s="2" customFormat="1">
      <c r="A109" s="41"/>
      <c r="B109" s="47"/>
      <c r="C109" s="296" t="s">
        <v>939</v>
      </c>
      <c r="D109" s="296" t="s">
        <v>1031</v>
      </c>
      <c r="E109" s="20" t="s">
        <v>195</v>
      </c>
      <c r="F109" s="297">
        <v>10.800000000000001</v>
      </c>
      <c r="G109" s="41"/>
      <c r="H109" s="47"/>
    </row>
    <row r="110" s="2" customFormat="1" ht="16.8" customHeight="1">
      <c r="A110" s="41"/>
      <c r="B110" s="47"/>
      <c r="C110" s="292" t="s">
        <v>114</v>
      </c>
      <c r="D110" s="293" t="s">
        <v>114</v>
      </c>
      <c r="E110" s="294" t="s">
        <v>28</v>
      </c>
      <c r="F110" s="295">
        <v>30.341999999999999</v>
      </c>
      <c r="G110" s="41"/>
      <c r="H110" s="47"/>
    </row>
    <row r="111" s="2" customFormat="1" ht="16.8" customHeight="1">
      <c r="A111" s="41"/>
      <c r="B111" s="47"/>
      <c r="C111" s="296" t="s">
        <v>28</v>
      </c>
      <c r="D111" s="296" t="s">
        <v>95</v>
      </c>
      <c r="E111" s="20" t="s">
        <v>28</v>
      </c>
      <c r="F111" s="297">
        <v>7.3200000000000003</v>
      </c>
      <c r="G111" s="41"/>
      <c r="H111" s="47"/>
    </row>
    <row r="112" s="2" customFormat="1" ht="16.8" customHeight="1">
      <c r="A112" s="41"/>
      <c r="B112" s="47"/>
      <c r="C112" s="296" t="s">
        <v>28</v>
      </c>
      <c r="D112" s="296" t="s">
        <v>97</v>
      </c>
      <c r="E112" s="20" t="s">
        <v>28</v>
      </c>
      <c r="F112" s="297">
        <v>13.215999999999999</v>
      </c>
      <c r="G112" s="41"/>
      <c r="H112" s="47"/>
    </row>
    <row r="113" s="2" customFormat="1" ht="16.8" customHeight="1">
      <c r="A113" s="41"/>
      <c r="B113" s="47"/>
      <c r="C113" s="296" t="s">
        <v>28</v>
      </c>
      <c r="D113" s="296" t="s">
        <v>106</v>
      </c>
      <c r="E113" s="20" t="s">
        <v>28</v>
      </c>
      <c r="F113" s="297">
        <v>9.8059999999999992</v>
      </c>
      <c r="G113" s="41"/>
      <c r="H113" s="47"/>
    </row>
    <row r="114" s="2" customFormat="1" ht="16.8" customHeight="1">
      <c r="A114" s="41"/>
      <c r="B114" s="47"/>
      <c r="C114" s="296" t="s">
        <v>114</v>
      </c>
      <c r="D114" s="296" t="s">
        <v>245</v>
      </c>
      <c r="E114" s="20" t="s">
        <v>28</v>
      </c>
      <c r="F114" s="297">
        <v>30.341999999999999</v>
      </c>
      <c r="G114" s="41"/>
      <c r="H114" s="47"/>
    </row>
    <row r="115" s="2" customFormat="1" ht="16.8" customHeight="1">
      <c r="A115" s="41"/>
      <c r="B115" s="47"/>
      <c r="C115" s="298" t="s">
        <v>1004</v>
      </c>
      <c r="D115" s="41"/>
      <c r="E115" s="41"/>
      <c r="F115" s="41"/>
      <c r="G115" s="41"/>
      <c r="H115" s="47"/>
    </row>
    <row r="116" s="2" customFormat="1" ht="16.8" customHeight="1">
      <c r="A116" s="41"/>
      <c r="B116" s="47"/>
      <c r="C116" s="296" t="s">
        <v>929</v>
      </c>
      <c r="D116" s="296" t="s">
        <v>1009</v>
      </c>
      <c r="E116" s="20" t="s">
        <v>195</v>
      </c>
      <c r="F116" s="297">
        <v>30.341999999999999</v>
      </c>
      <c r="G116" s="41"/>
      <c r="H116" s="47"/>
    </row>
    <row r="117" s="2" customFormat="1">
      <c r="A117" s="41"/>
      <c r="B117" s="47"/>
      <c r="C117" s="296" t="s">
        <v>934</v>
      </c>
      <c r="D117" s="296" t="s">
        <v>1032</v>
      </c>
      <c r="E117" s="20" t="s">
        <v>195</v>
      </c>
      <c r="F117" s="297">
        <v>30.341999999999999</v>
      </c>
      <c r="G117" s="41"/>
      <c r="H117" s="47"/>
    </row>
    <row r="118" s="2" customFormat="1" ht="16.8" customHeight="1">
      <c r="A118" s="41"/>
      <c r="B118" s="47"/>
      <c r="C118" s="292" t="s">
        <v>136</v>
      </c>
      <c r="D118" s="293" t="s">
        <v>136</v>
      </c>
      <c r="E118" s="294" t="s">
        <v>28</v>
      </c>
      <c r="F118" s="295">
        <v>0.125</v>
      </c>
      <c r="G118" s="41"/>
      <c r="H118" s="47"/>
    </row>
    <row r="119" s="2" customFormat="1" ht="16.8" customHeight="1">
      <c r="A119" s="41"/>
      <c r="B119" s="47"/>
      <c r="C119" s="296" t="s">
        <v>357</v>
      </c>
      <c r="D119" s="296" t="s">
        <v>358</v>
      </c>
      <c r="E119" s="20" t="s">
        <v>28</v>
      </c>
      <c r="F119" s="297">
        <v>0.057000000000000002</v>
      </c>
      <c r="G119" s="41"/>
      <c r="H119" s="47"/>
    </row>
    <row r="120" s="2" customFormat="1" ht="16.8" customHeight="1">
      <c r="A120" s="41"/>
      <c r="B120" s="47"/>
      <c r="C120" s="296" t="s">
        <v>134</v>
      </c>
      <c r="D120" s="296" t="s">
        <v>359</v>
      </c>
      <c r="E120" s="20" t="s">
        <v>28</v>
      </c>
      <c r="F120" s="297">
        <v>0.068000000000000005</v>
      </c>
      <c r="G120" s="41"/>
      <c r="H120" s="47"/>
    </row>
    <row r="121" s="2" customFormat="1" ht="16.8" customHeight="1">
      <c r="A121" s="41"/>
      <c r="B121" s="47"/>
      <c r="C121" s="296" t="s">
        <v>136</v>
      </c>
      <c r="D121" s="296" t="s">
        <v>245</v>
      </c>
      <c r="E121" s="20" t="s">
        <v>28</v>
      </c>
      <c r="F121" s="297">
        <v>0.125</v>
      </c>
      <c r="G121" s="41"/>
      <c r="H121" s="47"/>
    </row>
    <row r="122" s="2" customFormat="1" ht="16.8" customHeight="1">
      <c r="A122" s="41"/>
      <c r="B122" s="47"/>
      <c r="C122" s="298" t="s">
        <v>1004</v>
      </c>
      <c r="D122" s="41"/>
      <c r="E122" s="41"/>
      <c r="F122" s="41"/>
      <c r="G122" s="41"/>
      <c r="H122" s="47"/>
    </row>
    <row r="123" s="2" customFormat="1">
      <c r="A123" s="41"/>
      <c r="B123" s="47"/>
      <c r="C123" s="296" t="s">
        <v>353</v>
      </c>
      <c r="D123" s="296" t="s">
        <v>1033</v>
      </c>
      <c r="E123" s="20" t="s">
        <v>211</v>
      </c>
      <c r="F123" s="297">
        <v>0.125</v>
      </c>
      <c r="G123" s="41"/>
      <c r="H123" s="47"/>
    </row>
    <row r="124" s="2" customFormat="1" ht="16.8" customHeight="1">
      <c r="A124" s="41"/>
      <c r="B124" s="47"/>
      <c r="C124" s="296" t="s">
        <v>361</v>
      </c>
      <c r="D124" s="296" t="s">
        <v>1034</v>
      </c>
      <c r="E124" s="20" t="s">
        <v>211</v>
      </c>
      <c r="F124" s="297">
        <v>0.125</v>
      </c>
      <c r="G124" s="41"/>
      <c r="H124" s="47"/>
    </row>
    <row r="125" s="2" customFormat="1" ht="16.8" customHeight="1">
      <c r="A125" s="41"/>
      <c r="B125" s="47"/>
      <c r="C125" s="292" t="s">
        <v>357</v>
      </c>
      <c r="D125" s="293" t="s">
        <v>357</v>
      </c>
      <c r="E125" s="294" t="s">
        <v>28</v>
      </c>
      <c r="F125" s="295">
        <v>0.057000000000000002</v>
      </c>
      <c r="G125" s="41"/>
      <c r="H125" s="47"/>
    </row>
    <row r="126" s="2" customFormat="1" ht="16.8" customHeight="1">
      <c r="A126" s="41"/>
      <c r="B126" s="47"/>
      <c r="C126" s="296" t="s">
        <v>357</v>
      </c>
      <c r="D126" s="296" t="s">
        <v>358</v>
      </c>
      <c r="E126" s="20" t="s">
        <v>28</v>
      </c>
      <c r="F126" s="297">
        <v>0.057000000000000002</v>
      </c>
      <c r="G126" s="41"/>
      <c r="H126" s="47"/>
    </row>
    <row r="127" s="2" customFormat="1" ht="16.8" customHeight="1">
      <c r="A127" s="41"/>
      <c r="B127" s="47"/>
      <c r="C127" s="292" t="s">
        <v>134</v>
      </c>
      <c r="D127" s="293" t="s">
        <v>134</v>
      </c>
      <c r="E127" s="294" t="s">
        <v>28</v>
      </c>
      <c r="F127" s="295">
        <v>0.068000000000000005</v>
      </c>
      <c r="G127" s="41"/>
      <c r="H127" s="47"/>
    </row>
    <row r="128" s="2" customFormat="1" ht="16.8" customHeight="1">
      <c r="A128" s="41"/>
      <c r="B128" s="47"/>
      <c r="C128" s="296" t="s">
        <v>134</v>
      </c>
      <c r="D128" s="296" t="s">
        <v>359</v>
      </c>
      <c r="E128" s="20" t="s">
        <v>28</v>
      </c>
      <c r="F128" s="297">
        <v>0.068000000000000005</v>
      </c>
      <c r="G128" s="41"/>
      <c r="H128" s="47"/>
    </row>
    <row r="129" s="2" customFormat="1" ht="16.8" customHeight="1">
      <c r="A129" s="41"/>
      <c r="B129" s="47"/>
      <c r="C129" s="298" t="s">
        <v>1004</v>
      </c>
      <c r="D129" s="41"/>
      <c r="E129" s="41"/>
      <c r="F129" s="41"/>
      <c r="G129" s="41"/>
      <c r="H129" s="47"/>
    </row>
    <row r="130" s="2" customFormat="1">
      <c r="A130" s="41"/>
      <c r="B130" s="47"/>
      <c r="C130" s="296" t="s">
        <v>353</v>
      </c>
      <c r="D130" s="296" t="s">
        <v>1033</v>
      </c>
      <c r="E130" s="20" t="s">
        <v>211</v>
      </c>
      <c r="F130" s="297">
        <v>0.125</v>
      </c>
      <c r="G130" s="41"/>
      <c r="H130" s="47"/>
    </row>
    <row r="131" s="2" customFormat="1" ht="16.8" customHeight="1">
      <c r="A131" s="41"/>
      <c r="B131" s="47"/>
      <c r="C131" s="296" t="s">
        <v>366</v>
      </c>
      <c r="D131" s="296" t="s">
        <v>1035</v>
      </c>
      <c r="E131" s="20" t="s">
        <v>211</v>
      </c>
      <c r="F131" s="297">
        <v>0.068000000000000005</v>
      </c>
      <c r="G131" s="41"/>
      <c r="H131" s="47"/>
    </row>
    <row r="132" s="2" customFormat="1" ht="16.8" customHeight="1">
      <c r="A132" s="41"/>
      <c r="B132" s="47"/>
      <c r="C132" s="292" t="s">
        <v>142</v>
      </c>
      <c r="D132" s="293" t="s">
        <v>142</v>
      </c>
      <c r="E132" s="294" t="s">
        <v>28</v>
      </c>
      <c r="F132" s="295">
        <v>2.7599999999999998</v>
      </c>
      <c r="G132" s="41"/>
      <c r="H132" s="47"/>
    </row>
    <row r="133" s="2" customFormat="1" ht="16.8" customHeight="1">
      <c r="A133" s="41"/>
      <c r="B133" s="47"/>
      <c r="C133" s="296" t="s">
        <v>28</v>
      </c>
      <c r="D133" s="296" t="s">
        <v>386</v>
      </c>
      <c r="E133" s="20" t="s">
        <v>28</v>
      </c>
      <c r="F133" s="297">
        <v>0</v>
      </c>
      <c r="G133" s="41"/>
      <c r="H133" s="47"/>
    </row>
    <row r="134" s="2" customFormat="1" ht="16.8" customHeight="1">
      <c r="A134" s="41"/>
      <c r="B134" s="47"/>
      <c r="C134" s="296" t="s">
        <v>28</v>
      </c>
      <c r="D134" s="296" t="s">
        <v>903</v>
      </c>
      <c r="E134" s="20" t="s">
        <v>28</v>
      </c>
      <c r="F134" s="297">
        <v>2.7599999999999998</v>
      </c>
      <c r="G134" s="41"/>
      <c r="H134" s="47"/>
    </row>
    <row r="135" s="2" customFormat="1" ht="16.8" customHeight="1">
      <c r="A135" s="41"/>
      <c r="B135" s="47"/>
      <c r="C135" s="296" t="s">
        <v>142</v>
      </c>
      <c r="D135" s="296" t="s">
        <v>245</v>
      </c>
      <c r="E135" s="20" t="s">
        <v>28</v>
      </c>
      <c r="F135" s="297">
        <v>2.7599999999999998</v>
      </c>
      <c r="G135" s="41"/>
      <c r="H135" s="47"/>
    </row>
    <row r="136" s="2" customFormat="1" ht="16.8" customHeight="1">
      <c r="A136" s="41"/>
      <c r="B136" s="47"/>
      <c r="C136" s="298" t="s">
        <v>1004</v>
      </c>
      <c r="D136" s="41"/>
      <c r="E136" s="41"/>
      <c r="F136" s="41"/>
      <c r="G136" s="41"/>
      <c r="H136" s="47"/>
    </row>
    <row r="137" s="2" customFormat="1" ht="16.8" customHeight="1">
      <c r="A137" s="41"/>
      <c r="B137" s="47"/>
      <c r="C137" s="296" t="s">
        <v>900</v>
      </c>
      <c r="D137" s="296" t="s">
        <v>1036</v>
      </c>
      <c r="E137" s="20" t="s">
        <v>195</v>
      </c>
      <c r="F137" s="297">
        <v>2.7599999999999998</v>
      </c>
      <c r="G137" s="41"/>
      <c r="H137" s="47"/>
    </row>
    <row r="138" s="2" customFormat="1" ht="16.8" customHeight="1">
      <c r="A138" s="41"/>
      <c r="B138" s="47"/>
      <c r="C138" s="296" t="s">
        <v>905</v>
      </c>
      <c r="D138" s="296" t="s">
        <v>1037</v>
      </c>
      <c r="E138" s="20" t="s">
        <v>195</v>
      </c>
      <c r="F138" s="297">
        <v>2.7599999999999998</v>
      </c>
      <c r="G138" s="41"/>
      <c r="H138" s="47"/>
    </row>
    <row r="139" s="2" customFormat="1" ht="16.8" customHeight="1">
      <c r="A139" s="41"/>
      <c r="B139" s="47"/>
      <c r="C139" s="292" t="s">
        <v>144</v>
      </c>
      <c r="D139" s="293" t="s">
        <v>144</v>
      </c>
      <c r="E139" s="294" t="s">
        <v>28</v>
      </c>
      <c r="F139" s="295">
        <v>1.8400000000000001</v>
      </c>
      <c r="G139" s="41"/>
      <c r="H139" s="47"/>
    </row>
    <row r="140" s="2" customFormat="1" ht="16.8" customHeight="1">
      <c r="A140" s="41"/>
      <c r="B140" s="47"/>
      <c r="C140" s="296" t="s">
        <v>28</v>
      </c>
      <c r="D140" s="296" t="s">
        <v>386</v>
      </c>
      <c r="E140" s="20" t="s">
        <v>28</v>
      </c>
      <c r="F140" s="297">
        <v>0</v>
      </c>
      <c r="G140" s="41"/>
      <c r="H140" s="47"/>
    </row>
    <row r="141" s="2" customFormat="1" ht="16.8" customHeight="1">
      <c r="A141" s="41"/>
      <c r="B141" s="47"/>
      <c r="C141" s="296" t="s">
        <v>28</v>
      </c>
      <c r="D141" s="296" t="s">
        <v>886</v>
      </c>
      <c r="E141" s="20" t="s">
        <v>28</v>
      </c>
      <c r="F141" s="297">
        <v>1.8400000000000001</v>
      </c>
      <c r="G141" s="41"/>
      <c r="H141" s="47"/>
    </row>
    <row r="142" s="2" customFormat="1" ht="16.8" customHeight="1">
      <c r="A142" s="41"/>
      <c r="B142" s="47"/>
      <c r="C142" s="296" t="s">
        <v>144</v>
      </c>
      <c r="D142" s="296" t="s">
        <v>245</v>
      </c>
      <c r="E142" s="20" t="s">
        <v>28</v>
      </c>
      <c r="F142" s="297">
        <v>1.8400000000000001</v>
      </c>
      <c r="G142" s="41"/>
      <c r="H142" s="47"/>
    </row>
    <row r="143" s="2" customFormat="1" ht="16.8" customHeight="1">
      <c r="A143" s="41"/>
      <c r="B143" s="47"/>
      <c r="C143" s="298" t="s">
        <v>1004</v>
      </c>
      <c r="D143" s="41"/>
      <c r="E143" s="41"/>
      <c r="F143" s="41"/>
      <c r="G143" s="41"/>
      <c r="H143" s="47"/>
    </row>
    <row r="144" s="2" customFormat="1" ht="16.8" customHeight="1">
      <c r="A144" s="41"/>
      <c r="B144" s="47"/>
      <c r="C144" s="296" t="s">
        <v>882</v>
      </c>
      <c r="D144" s="296" t="s">
        <v>1038</v>
      </c>
      <c r="E144" s="20" t="s">
        <v>195</v>
      </c>
      <c r="F144" s="297">
        <v>1.8400000000000001</v>
      </c>
      <c r="G144" s="41"/>
      <c r="H144" s="47"/>
    </row>
    <row r="145" s="2" customFormat="1" ht="16.8" customHeight="1">
      <c r="A145" s="41"/>
      <c r="B145" s="47"/>
      <c r="C145" s="296" t="s">
        <v>888</v>
      </c>
      <c r="D145" s="296" t="s">
        <v>1039</v>
      </c>
      <c r="E145" s="20" t="s">
        <v>195</v>
      </c>
      <c r="F145" s="297">
        <v>1.8400000000000001</v>
      </c>
      <c r="G145" s="41"/>
      <c r="H145" s="47"/>
    </row>
    <row r="146" s="2" customFormat="1" ht="16.8" customHeight="1">
      <c r="A146" s="41"/>
      <c r="B146" s="47"/>
      <c r="C146" s="292" t="s">
        <v>116</v>
      </c>
      <c r="D146" s="293" t="s">
        <v>116</v>
      </c>
      <c r="E146" s="294" t="s">
        <v>28</v>
      </c>
      <c r="F146" s="295">
        <v>28.268999999999998</v>
      </c>
      <c r="G146" s="41"/>
      <c r="H146" s="47"/>
    </row>
    <row r="147" s="2" customFormat="1" ht="16.8" customHeight="1">
      <c r="A147" s="41"/>
      <c r="B147" s="47"/>
      <c r="C147" s="296" t="s">
        <v>28</v>
      </c>
      <c r="D147" s="296" t="s">
        <v>102</v>
      </c>
      <c r="E147" s="20" t="s">
        <v>28</v>
      </c>
      <c r="F147" s="297">
        <v>27.911999999999999</v>
      </c>
      <c r="G147" s="41"/>
      <c r="H147" s="47"/>
    </row>
    <row r="148" s="2" customFormat="1" ht="16.8" customHeight="1">
      <c r="A148" s="41"/>
      <c r="B148" s="47"/>
      <c r="C148" s="296" t="s">
        <v>28</v>
      </c>
      <c r="D148" s="296" t="s">
        <v>1040</v>
      </c>
      <c r="E148" s="20" t="s">
        <v>28</v>
      </c>
      <c r="F148" s="297">
        <v>0.35699999999999998</v>
      </c>
      <c r="G148" s="41"/>
      <c r="H148" s="47"/>
    </row>
    <row r="149" s="2" customFormat="1" ht="16.8" customHeight="1">
      <c r="A149" s="41"/>
      <c r="B149" s="47"/>
      <c r="C149" s="296" t="s">
        <v>116</v>
      </c>
      <c r="D149" s="296" t="s">
        <v>245</v>
      </c>
      <c r="E149" s="20" t="s">
        <v>28</v>
      </c>
      <c r="F149" s="297">
        <v>28.268999999999998</v>
      </c>
      <c r="G149" s="41"/>
      <c r="H149" s="47"/>
    </row>
    <row r="150" s="2" customFormat="1" ht="16.8" customHeight="1">
      <c r="A150" s="41"/>
      <c r="B150" s="47"/>
      <c r="C150" s="298" t="s">
        <v>1004</v>
      </c>
      <c r="D150" s="41"/>
      <c r="E150" s="41"/>
      <c r="F150" s="41"/>
      <c r="G150" s="41"/>
      <c r="H150" s="47"/>
    </row>
    <row r="151" s="2" customFormat="1">
      <c r="A151" s="41"/>
      <c r="B151" s="47"/>
      <c r="C151" s="296" t="s">
        <v>824</v>
      </c>
      <c r="D151" s="296" t="s">
        <v>1041</v>
      </c>
      <c r="E151" s="20" t="s">
        <v>195</v>
      </c>
      <c r="F151" s="297">
        <v>28.277184160581601</v>
      </c>
      <c r="G151" s="41"/>
      <c r="H151" s="47"/>
    </row>
    <row r="152" s="2" customFormat="1">
      <c r="A152" s="41"/>
      <c r="B152" s="47"/>
      <c r="C152" s="296" t="s">
        <v>834</v>
      </c>
      <c r="D152" s="296" t="s">
        <v>1042</v>
      </c>
      <c r="E152" s="20" t="s">
        <v>195</v>
      </c>
      <c r="F152" s="297">
        <v>28.268999999999998</v>
      </c>
      <c r="G152" s="41"/>
      <c r="H152" s="47"/>
    </row>
    <row r="153" s="2" customFormat="1" ht="16.8" customHeight="1">
      <c r="A153" s="41"/>
      <c r="B153" s="47"/>
      <c r="C153" s="296" t="s">
        <v>829</v>
      </c>
      <c r="D153" s="296" t="s">
        <v>1043</v>
      </c>
      <c r="E153" s="20" t="s">
        <v>195</v>
      </c>
      <c r="F153" s="297">
        <v>31.096</v>
      </c>
      <c r="G153" s="41"/>
      <c r="H153" s="47"/>
    </row>
    <row r="154" s="2" customFormat="1" ht="16.8" customHeight="1">
      <c r="A154" s="41"/>
      <c r="B154" s="47"/>
      <c r="C154" s="292" t="s">
        <v>118</v>
      </c>
      <c r="D154" s="293" t="s">
        <v>118</v>
      </c>
      <c r="E154" s="294" t="s">
        <v>28</v>
      </c>
      <c r="F154" s="295">
        <v>10.085000000000001</v>
      </c>
      <c r="G154" s="41"/>
      <c r="H154" s="47"/>
    </row>
    <row r="155" s="2" customFormat="1" ht="16.8" customHeight="1">
      <c r="A155" s="41"/>
      <c r="B155" s="47"/>
      <c r="C155" s="296" t="s">
        <v>28</v>
      </c>
      <c r="D155" s="296" t="s">
        <v>202</v>
      </c>
      <c r="E155" s="20" t="s">
        <v>28</v>
      </c>
      <c r="F155" s="297">
        <v>0</v>
      </c>
      <c r="G155" s="41"/>
      <c r="H155" s="47"/>
    </row>
    <row r="156" s="2" customFormat="1" ht="16.8" customHeight="1">
      <c r="A156" s="41"/>
      <c r="B156" s="47"/>
      <c r="C156" s="296" t="s">
        <v>28</v>
      </c>
      <c r="D156" s="296" t="s">
        <v>813</v>
      </c>
      <c r="E156" s="20" t="s">
        <v>28</v>
      </c>
      <c r="F156" s="297">
        <v>3.23</v>
      </c>
      <c r="G156" s="41"/>
      <c r="H156" s="47"/>
    </row>
    <row r="157" s="2" customFormat="1" ht="16.8" customHeight="1">
      <c r="A157" s="41"/>
      <c r="B157" s="47"/>
      <c r="C157" s="296" t="s">
        <v>28</v>
      </c>
      <c r="D157" s="296" t="s">
        <v>814</v>
      </c>
      <c r="E157" s="20" t="s">
        <v>28</v>
      </c>
      <c r="F157" s="297">
        <v>5.1550000000000002</v>
      </c>
      <c r="G157" s="41"/>
      <c r="H157" s="47"/>
    </row>
    <row r="158" s="2" customFormat="1" ht="16.8" customHeight="1">
      <c r="A158" s="41"/>
      <c r="B158" s="47"/>
      <c r="C158" s="296" t="s">
        <v>28</v>
      </c>
      <c r="D158" s="296" t="s">
        <v>815</v>
      </c>
      <c r="E158" s="20" t="s">
        <v>28</v>
      </c>
      <c r="F158" s="297">
        <v>1.7</v>
      </c>
      <c r="G158" s="41"/>
      <c r="H158" s="47"/>
    </row>
    <row r="159" s="2" customFormat="1" ht="16.8" customHeight="1">
      <c r="A159" s="41"/>
      <c r="B159" s="47"/>
      <c r="C159" s="296" t="s">
        <v>118</v>
      </c>
      <c r="D159" s="296" t="s">
        <v>245</v>
      </c>
      <c r="E159" s="20" t="s">
        <v>28</v>
      </c>
      <c r="F159" s="297">
        <v>10.085000000000001</v>
      </c>
      <c r="G159" s="41"/>
      <c r="H159" s="47"/>
    </row>
    <row r="160" s="2" customFormat="1" ht="16.8" customHeight="1">
      <c r="A160" s="41"/>
      <c r="B160" s="47"/>
      <c r="C160" s="298" t="s">
        <v>1004</v>
      </c>
      <c r="D160" s="41"/>
      <c r="E160" s="41"/>
      <c r="F160" s="41"/>
      <c r="G160" s="41"/>
      <c r="H160" s="47"/>
    </row>
    <row r="161" s="2" customFormat="1" ht="16.8" customHeight="1">
      <c r="A161" s="41"/>
      <c r="B161" s="47"/>
      <c r="C161" s="296" t="s">
        <v>809</v>
      </c>
      <c r="D161" s="296" t="s">
        <v>1044</v>
      </c>
      <c r="E161" s="20" t="s">
        <v>249</v>
      </c>
      <c r="F161" s="297">
        <v>10.085000000000001</v>
      </c>
      <c r="G161" s="41"/>
      <c r="H161" s="47"/>
    </row>
    <row r="162" s="2" customFormat="1" ht="16.8" customHeight="1">
      <c r="A162" s="41"/>
      <c r="B162" s="47"/>
      <c r="C162" s="296" t="s">
        <v>850</v>
      </c>
      <c r="D162" s="296" t="s">
        <v>1045</v>
      </c>
      <c r="E162" s="20" t="s">
        <v>249</v>
      </c>
      <c r="F162" s="297">
        <v>19.555</v>
      </c>
      <c r="G162" s="41"/>
      <c r="H162" s="47"/>
    </row>
    <row r="163" s="2" customFormat="1" ht="16.8" customHeight="1">
      <c r="A163" s="41"/>
      <c r="B163" s="47"/>
      <c r="C163" s="292" t="s">
        <v>120</v>
      </c>
      <c r="D163" s="293" t="s">
        <v>120</v>
      </c>
      <c r="E163" s="294" t="s">
        <v>28</v>
      </c>
      <c r="F163" s="295">
        <v>50.25</v>
      </c>
      <c r="G163" s="41"/>
      <c r="H163" s="47"/>
    </row>
    <row r="164" s="2" customFormat="1" ht="16.8" customHeight="1">
      <c r="A164" s="41"/>
      <c r="B164" s="47"/>
      <c r="C164" s="296" t="s">
        <v>28</v>
      </c>
      <c r="D164" s="296" t="s">
        <v>202</v>
      </c>
      <c r="E164" s="20" t="s">
        <v>28</v>
      </c>
      <c r="F164" s="297">
        <v>0</v>
      </c>
      <c r="G164" s="41"/>
      <c r="H164" s="47"/>
    </row>
    <row r="165" s="2" customFormat="1" ht="16.8" customHeight="1">
      <c r="A165" s="41"/>
      <c r="B165" s="47"/>
      <c r="C165" s="296" t="s">
        <v>28</v>
      </c>
      <c r="D165" s="296" t="s">
        <v>843</v>
      </c>
      <c r="E165" s="20" t="s">
        <v>28</v>
      </c>
      <c r="F165" s="297">
        <v>50.25</v>
      </c>
      <c r="G165" s="41"/>
      <c r="H165" s="47"/>
    </row>
    <row r="166" s="2" customFormat="1" ht="16.8" customHeight="1">
      <c r="A166" s="41"/>
      <c r="B166" s="47"/>
      <c r="C166" s="296" t="s">
        <v>120</v>
      </c>
      <c r="D166" s="296" t="s">
        <v>245</v>
      </c>
      <c r="E166" s="20" t="s">
        <v>28</v>
      </c>
      <c r="F166" s="297">
        <v>50.25</v>
      </c>
      <c r="G166" s="41"/>
      <c r="H166" s="47"/>
    </row>
    <row r="167" s="2" customFormat="1" ht="16.8" customHeight="1">
      <c r="A167" s="41"/>
      <c r="B167" s="47"/>
      <c r="C167" s="298" t="s">
        <v>1004</v>
      </c>
      <c r="D167" s="41"/>
      <c r="E167" s="41"/>
      <c r="F167" s="41"/>
      <c r="G167" s="41"/>
      <c r="H167" s="47"/>
    </row>
    <row r="168" s="2" customFormat="1" ht="16.8" customHeight="1">
      <c r="A168" s="41"/>
      <c r="B168" s="47"/>
      <c r="C168" s="296" t="s">
        <v>839</v>
      </c>
      <c r="D168" s="296" t="s">
        <v>1046</v>
      </c>
      <c r="E168" s="20" t="s">
        <v>249</v>
      </c>
      <c r="F168" s="297">
        <v>50.25</v>
      </c>
      <c r="G168" s="41"/>
      <c r="H168" s="47"/>
    </row>
    <row r="169" s="2" customFormat="1" ht="16.8" customHeight="1">
      <c r="A169" s="41"/>
      <c r="B169" s="47"/>
      <c r="C169" s="296" t="s">
        <v>845</v>
      </c>
      <c r="D169" s="296" t="s">
        <v>846</v>
      </c>
      <c r="E169" s="20" t="s">
        <v>249</v>
      </c>
      <c r="F169" s="297">
        <v>52.762999999999998</v>
      </c>
      <c r="G169" s="41"/>
      <c r="H169" s="47"/>
    </row>
    <row r="170" s="2" customFormat="1" ht="16.8" customHeight="1">
      <c r="A170" s="41"/>
      <c r="B170" s="47"/>
      <c r="C170" s="292" t="s">
        <v>122</v>
      </c>
      <c r="D170" s="293" t="s">
        <v>122</v>
      </c>
      <c r="E170" s="294" t="s">
        <v>28</v>
      </c>
      <c r="F170" s="295">
        <v>19.555</v>
      </c>
      <c r="G170" s="41"/>
      <c r="H170" s="47"/>
    </row>
    <row r="171" s="2" customFormat="1" ht="16.8" customHeight="1">
      <c r="A171" s="41"/>
      <c r="B171" s="47"/>
      <c r="C171" s="296" t="s">
        <v>28</v>
      </c>
      <c r="D171" s="296" t="s">
        <v>118</v>
      </c>
      <c r="E171" s="20" t="s">
        <v>28</v>
      </c>
      <c r="F171" s="297">
        <v>10.085000000000001</v>
      </c>
      <c r="G171" s="41"/>
      <c r="H171" s="47"/>
    </row>
    <row r="172" s="2" customFormat="1" ht="16.8" customHeight="1">
      <c r="A172" s="41"/>
      <c r="B172" s="47"/>
      <c r="C172" s="296" t="s">
        <v>28</v>
      </c>
      <c r="D172" s="296" t="s">
        <v>854</v>
      </c>
      <c r="E172" s="20" t="s">
        <v>28</v>
      </c>
      <c r="F172" s="297">
        <v>9.4700000000000006</v>
      </c>
      <c r="G172" s="41"/>
      <c r="H172" s="47"/>
    </row>
    <row r="173" s="2" customFormat="1" ht="16.8" customHeight="1">
      <c r="A173" s="41"/>
      <c r="B173" s="47"/>
      <c r="C173" s="296" t="s">
        <v>122</v>
      </c>
      <c r="D173" s="296" t="s">
        <v>245</v>
      </c>
      <c r="E173" s="20" t="s">
        <v>28</v>
      </c>
      <c r="F173" s="297">
        <v>19.555</v>
      </c>
      <c r="G173" s="41"/>
      <c r="H173" s="47"/>
    </row>
    <row r="174" s="2" customFormat="1" ht="16.8" customHeight="1">
      <c r="A174" s="41"/>
      <c r="B174" s="47"/>
      <c r="C174" s="298" t="s">
        <v>1004</v>
      </c>
      <c r="D174" s="41"/>
      <c r="E174" s="41"/>
      <c r="F174" s="41"/>
      <c r="G174" s="41"/>
      <c r="H174" s="47"/>
    </row>
    <row r="175" s="2" customFormat="1" ht="16.8" customHeight="1">
      <c r="A175" s="41"/>
      <c r="B175" s="47"/>
      <c r="C175" s="296" t="s">
        <v>850</v>
      </c>
      <c r="D175" s="296" t="s">
        <v>1045</v>
      </c>
      <c r="E175" s="20" t="s">
        <v>249</v>
      </c>
      <c r="F175" s="297">
        <v>19.555</v>
      </c>
      <c r="G175" s="41"/>
      <c r="H175" s="47"/>
    </row>
    <row r="176" s="2" customFormat="1" ht="16.8" customHeight="1">
      <c r="A176" s="41"/>
      <c r="B176" s="47"/>
      <c r="C176" s="296" t="s">
        <v>845</v>
      </c>
      <c r="D176" s="296" t="s">
        <v>846</v>
      </c>
      <c r="E176" s="20" t="s">
        <v>249</v>
      </c>
      <c r="F176" s="297">
        <v>20.533000000000001</v>
      </c>
      <c r="G176" s="41"/>
      <c r="H176" s="47"/>
    </row>
    <row r="177" s="2" customFormat="1" ht="16.8" customHeight="1">
      <c r="A177" s="41"/>
      <c r="B177" s="47"/>
      <c r="C177" s="292" t="s">
        <v>331</v>
      </c>
      <c r="D177" s="293" t="s">
        <v>331</v>
      </c>
      <c r="E177" s="294" t="s">
        <v>28</v>
      </c>
      <c r="F177" s="295">
        <v>37.718000000000004</v>
      </c>
      <c r="G177" s="41"/>
      <c r="H177" s="47"/>
    </row>
    <row r="178" s="2" customFormat="1" ht="16.8" customHeight="1">
      <c r="A178" s="41"/>
      <c r="B178" s="47"/>
      <c r="C178" s="296" t="s">
        <v>28</v>
      </c>
      <c r="D178" s="296" t="s">
        <v>202</v>
      </c>
      <c r="E178" s="20" t="s">
        <v>28</v>
      </c>
      <c r="F178" s="297">
        <v>0</v>
      </c>
      <c r="G178" s="41"/>
      <c r="H178" s="47"/>
    </row>
    <row r="179" s="2" customFormat="1" ht="16.8" customHeight="1">
      <c r="A179" s="41"/>
      <c r="B179" s="47"/>
      <c r="C179" s="296" t="s">
        <v>28</v>
      </c>
      <c r="D179" s="296" t="s">
        <v>323</v>
      </c>
      <c r="E179" s="20" t="s">
        <v>28</v>
      </c>
      <c r="F179" s="297">
        <v>18.539999999999999</v>
      </c>
      <c r="G179" s="41"/>
      <c r="H179" s="47"/>
    </row>
    <row r="180" s="2" customFormat="1" ht="16.8" customHeight="1">
      <c r="A180" s="41"/>
      <c r="B180" s="47"/>
      <c r="C180" s="296" t="s">
        <v>28</v>
      </c>
      <c r="D180" s="296" t="s">
        <v>324</v>
      </c>
      <c r="E180" s="20" t="s">
        <v>28</v>
      </c>
      <c r="F180" s="297">
        <v>15.244999999999999</v>
      </c>
      <c r="G180" s="41"/>
      <c r="H180" s="47"/>
    </row>
    <row r="181" s="2" customFormat="1" ht="16.8" customHeight="1">
      <c r="A181" s="41"/>
      <c r="B181" s="47"/>
      <c r="C181" s="296" t="s">
        <v>28</v>
      </c>
      <c r="D181" s="296" t="s">
        <v>325</v>
      </c>
      <c r="E181" s="20" t="s">
        <v>28</v>
      </c>
      <c r="F181" s="297">
        <v>0.127</v>
      </c>
      <c r="G181" s="41"/>
      <c r="H181" s="47"/>
    </row>
    <row r="182" s="2" customFormat="1" ht="16.8" customHeight="1">
      <c r="A182" s="41"/>
      <c r="B182" s="47"/>
      <c r="C182" s="296" t="s">
        <v>28</v>
      </c>
      <c r="D182" s="296" t="s">
        <v>326</v>
      </c>
      <c r="E182" s="20" t="s">
        <v>28</v>
      </c>
      <c r="F182" s="297">
        <v>-6</v>
      </c>
      <c r="G182" s="41"/>
      <c r="H182" s="47"/>
    </row>
    <row r="183" s="2" customFormat="1" ht="16.8" customHeight="1">
      <c r="A183" s="41"/>
      <c r="B183" s="47"/>
      <c r="C183" s="296" t="s">
        <v>28</v>
      </c>
      <c r="D183" s="296" t="s">
        <v>328</v>
      </c>
      <c r="E183" s="20" t="s">
        <v>28</v>
      </c>
      <c r="F183" s="297">
        <v>4.1500000000000004</v>
      </c>
      <c r="G183" s="41"/>
      <c r="H183" s="47"/>
    </row>
    <row r="184" s="2" customFormat="1" ht="16.8" customHeight="1">
      <c r="A184" s="41"/>
      <c r="B184" s="47"/>
      <c r="C184" s="296" t="s">
        <v>28</v>
      </c>
      <c r="D184" s="296" t="s">
        <v>329</v>
      </c>
      <c r="E184" s="20" t="s">
        <v>28</v>
      </c>
      <c r="F184" s="297">
        <v>2.6320000000000001</v>
      </c>
      <c r="G184" s="41"/>
      <c r="H184" s="47"/>
    </row>
    <row r="185" s="2" customFormat="1" ht="16.8" customHeight="1">
      <c r="A185" s="41"/>
      <c r="B185" s="47"/>
      <c r="C185" s="296" t="s">
        <v>28</v>
      </c>
      <c r="D185" s="296" t="s">
        <v>330</v>
      </c>
      <c r="E185" s="20" t="s">
        <v>28</v>
      </c>
      <c r="F185" s="297">
        <v>3.024</v>
      </c>
      <c r="G185" s="41"/>
      <c r="H185" s="47"/>
    </row>
    <row r="186" s="2" customFormat="1" ht="16.8" customHeight="1">
      <c r="A186" s="41"/>
      <c r="B186" s="47"/>
      <c r="C186" s="296" t="s">
        <v>331</v>
      </c>
      <c r="D186" s="296" t="s">
        <v>245</v>
      </c>
      <c r="E186" s="20" t="s">
        <v>28</v>
      </c>
      <c r="F186" s="297">
        <v>37.718000000000004</v>
      </c>
      <c r="G186" s="41"/>
      <c r="H186" s="47"/>
    </row>
    <row r="187" s="2" customFormat="1" ht="16.8" customHeight="1">
      <c r="A187" s="41"/>
      <c r="B187" s="47"/>
      <c r="C187" s="292" t="s">
        <v>102</v>
      </c>
      <c r="D187" s="293" t="s">
        <v>102</v>
      </c>
      <c r="E187" s="294" t="s">
        <v>28</v>
      </c>
      <c r="F187" s="295">
        <v>27.911999999999999</v>
      </c>
      <c r="G187" s="41"/>
      <c r="H187" s="47"/>
    </row>
    <row r="188" s="2" customFormat="1" ht="16.8" customHeight="1">
      <c r="A188" s="41"/>
      <c r="B188" s="47"/>
      <c r="C188" s="296" t="s">
        <v>28</v>
      </c>
      <c r="D188" s="296" t="s">
        <v>202</v>
      </c>
      <c r="E188" s="20" t="s">
        <v>28</v>
      </c>
      <c r="F188" s="297">
        <v>0</v>
      </c>
      <c r="G188" s="41"/>
      <c r="H188" s="47"/>
    </row>
    <row r="189" s="2" customFormat="1" ht="16.8" customHeight="1">
      <c r="A189" s="41"/>
      <c r="B189" s="47"/>
      <c r="C189" s="296" t="s">
        <v>28</v>
      </c>
      <c r="D189" s="296" t="s">
        <v>323</v>
      </c>
      <c r="E189" s="20" t="s">
        <v>28</v>
      </c>
      <c r="F189" s="297">
        <v>18.539999999999999</v>
      </c>
      <c r="G189" s="41"/>
      <c r="H189" s="47"/>
    </row>
    <row r="190" s="2" customFormat="1" ht="16.8" customHeight="1">
      <c r="A190" s="41"/>
      <c r="B190" s="47"/>
      <c r="C190" s="296" t="s">
        <v>28</v>
      </c>
      <c r="D190" s="296" t="s">
        <v>324</v>
      </c>
      <c r="E190" s="20" t="s">
        <v>28</v>
      </c>
      <c r="F190" s="297">
        <v>15.244999999999999</v>
      </c>
      <c r="G190" s="41"/>
      <c r="H190" s="47"/>
    </row>
    <row r="191" s="2" customFormat="1" ht="16.8" customHeight="1">
      <c r="A191" s="41"/>
      <c r="B191" s="47"/>
      <c r="C191" s="296" t="s">
        <v>28</v>
      </c>
      <c r="D191" s="296" t="s">
        <v>325</v>
      </c>
      <c r="E191" s="20" t="s">
        <v>28</v>
      </c>
      <c r="F191" s="297">
        <v>0.127</v>
      </c>
      <c r="G191" s="41"/>
      <c r="H191" s="47"/>
    </row>
    <row r="192" s="2" customFormat="1" ht="16.8" customHeight="1">
      <c r="A192" s="41"/>
      <c r="B192" s="47"/>
      <c r="C192" s="296" t="s">
        <v>28</v>
      </c>
      <c r="D192" s="296" t="s">
        <v>326</v>
      </c>
      <c r="E192" s="20" t="s">
        <v>28</v>
      </c>
      <c r="F192" s="297">
        <v>-6</v>
      </c>
      <c r="G192" s="41"/>
      <c r="H192" s="47"/>
    </row>
    <row r="193" s="2" customFormat="1" ht="16.8" customHeight="1">
      <c r="A193" s="41"/>
      <c r="B193" s="47"/>
      <c r="C193" s="296" t="s">
        <v>102</v>
      </c>
      <c r="D193" s="296" t="s">
        <v>327</v>
      </c>
      <c r="E193" s="20" t="s">
        <v>28</v>
      </c>
      <c r="F193" s="297">
        <v>27.911999999999999</v>
      </c>
      <c r="G193" s="41"/>
      <c r="H193" s="47"/>
    </row>
    <row r="194" s="2" customFormat="1" ht="16.8" customHeight="1">
      <c r="A194" s="41"/>
      <c r="B194" s="47"/>
      <c r="C194" s="298" t="s">
        <v>1004</v>
      </c>
      <c r="D194" s="41"/>
      <c r="E194" s="41"/>
      <c r="F194" s="41"/>
      <c r="G194" s="41"/>
      <c r="H194" s="47"/>
    </row>
    <row r="195" s="2" customFormat="1" ht="16.8" customHeight="1">
      <c r="A195" s="41"/>
      <c r="B195" s="47"/>
      <c r="C195" s="296" t="s">
        <v>319</v>
      </c>
      <c r="D195" s="296" t="s">
        <v>1047</v>
      </c>
      <c r="E195" s="20" t="s">
        <v>195</v>
      </c>
      <c r="F195" s="297">
        <v>37.718000000000004</v>
      </c>
      <c r="G195" s="41"/>
      <c r="H195" s="47"/>
    </row>
    <row r="196" s="2" customFormat="1" ht="16.8" customHeight="1">
      <c r="A196" s="41"/>
      <c r="B196" s="47"/>
      <c r="C196" s="296" t="s">
        <v>338</v>
      </c>
      <c r="D196" s="296" t="s">
        <v>1048</v>
      </c>
      <c r="E196" s="20" t="s">
        <v>195</v>
      </c>
      <c r="F196" s="297">
        <v>27.911999999999999</v>
      </c>
      <c r="G196" s="41"/>
      <c r="H196" s="47"/>
    </row>
    <row r="197" s="2" customFormat="1">
      <c r="A197" s="41"/>
      <c r="B197" s="47"/>
      <c r="C197" s="296" t="s">
        <v>824</v>
      </c>
      <c r="D197" s="296" t="s">
        <v>1041</v>
      </c>
      <c r="E197" s="20" t="s">
        <v>195</v>
      </c>
      <c r="F197" s="297">
        <v>28.277000000000001</v>
      </c>
      <c r="G197" s="41"/>
      <c r="H197" s="47"/>
    </row>
    <row r="198" s="2" customFormat="1" ht="16.8" customHeight="1">
      <c r="A198" s="41"/>
      <c r="B198" s="47"/>
      <c r="C198" s="292" t="s">
        <v>104</v>
      </c>
      <c r="D198" s="293" t="s">
        <v>104</v>
      </c>
      <c r="E198" s="294" t="s">
        <v>28</v>
      </c>
      <c r="F198" s="295">
        <v>6.782</v>
      </c>
      <c r="G198" s="41"/>
      <c r="H198" s="47"/>
    </row>
    <row r="199" s="2" customFormat="1" ht="16.8" customHeight="1">
      <c r="A199" s="41"/>
      <c r="B199" s="47"/>
      <c r="C199" s="296" t="s">
        <v>28</v>
      </c>
      <c r="D199" s="296" t="s">
        <v>328</v>
      </c>
      <c r="E199" s="20" t="s">
        <v>28</v>
      </c>
      <c r="F199" s="297">
        <v>4.1500000000000004</v>
      </c>
      <c r="G199" s="41"/>
      <c r="H199" s="47"/>
    </row>
    <row r="200" s="2" customFormat="1" ht="16.8" customHeight="1">
      <c r="A200" s="41"/>
      <c r="B200" s="47"/>
      <c r="C200" s="296" t="s">
        <v>28</v>
      </c>
      <c r="D200" s="296" t="s">
        <v>329</v>
      </c>
      <c r="E200" s="20" t="s">
        <v>28</v>
      </c>
      <c r="F200" s="297">
        <v>2.6320000000000001</v>
      </c>
      <c r="G200" s="41"/>
      <c r="H200" s="47"/>
    </row>
    <row r="201" s="2" customFormat="1" ht="16.8" customHeight="1">
      <c r="A201" s="41"/>
      <c r="B201" s="47"/>
      <c r="C201" s="296" t="s">
        <v>104</v>
      </c>
      <c r="D201" s="296" t="s">
        <v>327</v>
      </c>
      <c r="E201" s="20" t="s">
        <v>28</v>
      </c>
      <c r="F201" s="297">
        <v>6.782</v>
      </c>
      <c r="G201" s="41"/>
      <c r="H201" s="47"/>
    </row>
    <row r="202" s="2" customFormat="1" ht="16.8" customHeight="1">
      <c r="A202" s="41"/>
      <c r="B202" s="47"/>
      <c r="C202" s="298" t="s">
        <v>1004</v>
      </c>
      <c r="D202" s="41"/>
      <c r="E202" s="41"/>
      <c r="F202" s="41"/>
      <c r="G202" s="41"/>
      <c r="H202" s="47"/>
    </row>
    <row r="203" s="2" customFormat="1" ht="16.8" customHeight="1">
      <c r="A203" s="41"/>
      <c r="B203" s="47"/>
      <c r="C203" s="296" t="s">
        <v>319</v>
      </c>
      <c r="D203" s="296" t="s">
        <v>1047</v>
      </c>
      <c r="E203" s="20" t="s">
        <v>195</v>
      </c>
      <c r="F203" s="297">
        <v>37.718000000000004</v>
      </c>
      <c r="G203" s="41"/>
      <c r="H203" s="47"/>
    </row>
    <row r="204" s="2" customFormat="1" ht="16.8" customHeight="1">
      <c r="A204" s="41"/>
      <c r="B204" s="47"/>
      <c r="C204" s="296" t="s">
        <v>343</v>
      </c>
      <c r="D204" s="296" t="s">
        <v>1049</v>
      </c>
      <c r="E204" s="20" t="s">
        <v>195</v>
      </c>
      <c r="F204" s="297">
        <v>9.8059999999999992</v>
      </c>
      <c r="G204" s="41"/>
      <c r="H204" s="47"/>
    </row>
    <row r="205" s="2" customFormat="1" ht="16.8" customHeight="1">
      <c r="A205" s="41"/>
      <c r="B205" s="47"/>
      <c r="C205" s="292" t="s">
        <v>106</v>
      </c>
      <c r="D205" s="293" t="s">
        <v>106</v>
      </c>
      <c r="E205" s="294" t="s">
        <v>28</v>
      </c>
      <c r="F205" s="295">
        <v>9.8059999999999992</v>
      </c>
      <c r="G205" s="41"/>
      <c r="H205" s="47"/>
    </row>
    <row r="206" s="2" customFormat="1" ht="16.8" customHeight="1">
      <c r="A206" s="41"/>
      <c r="B206" s="47"/>
      <c r="C206" s="296" t="s">
        <v>28</v>
      </c>
      <c r="D206" s="296" t="s">
        <v>104</v>
      </c>
      <c r="E206" s="20" t="s">
        <v>28</v>
      </c>
      <c r="F206" s="297">
        <v>6.782</v>
      </c>
      <c r="G206" s="41"/>
      <c r="H206" s="47"/>
    </row>
    <row r="207" s="2" customFormat="1" ht="16.8" customHeight="1">
      <c r="A207" s="41"/>
      <c r="B207" s="47"/>
      <c r="C207" s="296" t="s">
        <v>28</v>
      </c>
      <c r="D207" s="296" t="s">
        <v>330</v>
      </c>
      <c r="E207" s="20" t="s">
        <v>28</v>
      </c>
      <c r="F207" s="297">
        <v>3.024</v>
      </c>
      <c r="G207" s="41"/>
      <c r="H207" s="47"/>
    </row>
    <row r="208" s="2" customFormat="1" ht="16.8" customHeight="1">
      <c r="A208" s="41"/>
      <c r="B208" s="47"/>
      <c r="C208" s="296" t="s">
        <v>106</v>
      </c>
      <c r="D208" s="296" t="s">
        <v>245</v>
      </c>
      <c r="E208" s="20" t="s">
        <v>28</v>
      </c>
      <c r="F208" s="297">
        <v>9.8059999999999992</v>
      </c>
      <c r="G208" s="41"/>
      <c r="H208" s="47"/>
    </row>
    <row r="209" s="2" customFormat="1" ht="16.8" customHeight="1">
      <c r="A209" s="41"/>
      <c r="B209" s="47"/>
      <c r="C209" s="298" t="s">
        <v>1004</v>
      </c>
      <c r="D209" s="41"/>
      <c r="E209" s="41"/>
      <c r="F209" s="41"/>
      <c r="G209" s="41"/>
      <c r="H209" s="47"/>
    </row>
    <row r="210" s="2" customFormat="1" ht="16.8" customHeight="1">
      <c r="A210" s="41"/>
      <c r="B210" s="47"/>
      <c r="C210" s="296" t="s">
        <v>343</v>
      </c>
      <c r="D210" s="296" t="s">
        <v>1049</v>
      </c>
      <c r="E210" s="20" t="s">
        <v>195</v>
      </c>
      <c r="F210" s="297">
        <v>9.8059999999999992</v>
      </c>
      <c r="G210" s="41"/>
      <c r="H210" s="47"/>
    </row>
    <row r="211" s="2" customFormat="1" ht="16.8" customHeight="1">
      <c r="A211" s="41"/>
      <c r="B211" s="47"/>
      <c r="C211" s="296" t="s">
        <v>929</v>
      </c>
      <c r="D211" s="296" t="s">
        <v>1009</v>
      </c>
      <c r="E211" s="20" t="s">
        <v>195</v>
      </c>
      <c r="F211" s="297">
        <v>30.341999999999999</v>
      </c>
      <c r="G211" s="41"/>
      <c r="H211" s="47"/>
    </row>
    <row r="212" s="2" customFormat="1" ht="16.8" customHeight="1">
      <c r="A212" s="41"/>
      <c r="B212" s="47"/>
      <c r="C212" s="292" t="s">
        <v>128</v>
      </c>
      <c r="D212" s="293" t="s">
        <v>128</v>
      </c>
      <c r="E212" s="294" t="s">
        <v>28</v>
      </c>
      <c r="F212" s="295">
        <v>1.9219999999999999</v>
      </c>
      <c r="G212" s="41"/>
      <c r="H212" s="47"/>
    </row>
    <row r="213" s="2" customFormat="1" ht="16.8" customHeight="1">
      <c r="A213" s="41"/>
      <c r="B213" s="47"/>
      <c r="C213" s="296" t="s">
        <v>28</v>
      </c>
      <c r="D213" s="296" t="s">
        <v>202</v>
      </c>
      <c r="E213" s="20" t="s">
        <v>28</v>
      </c>
      <c r="F213" s="297">
        <v>0</v>
      </c>
      <c r="G213" s="41"/>
      <c r="H213" s="47"/>
    </row>
    <row r="214" s="2" customFormat="1" ht="16.8" customHeight="1">
      <c r="A214" s="41"/>
      <c r="B214" s="47"/>
      <c r="C214" s="296" t="s">
        <v>124</v>
      </c>
      <c r="D214" s="296" t="s">
        <v>577</v>
      </c>
      <c r="E214" s="20" t="s">
        <v>28</v>
      </c>
      <c r="F214" s="297">
        <v>0.95199999999999996</v>
      </c>
      <c r="G214" s="41"/>
      <c r="H214" s="47"/>
    </row>
    <row r="215" s="2" customFormat="1" ht="16.8" customHeight="1">
      <c r="A215" s="41"/>
      <c r="B215" s="47"/>
      <c r="C215" s="296" t="s">
        <v>126</v>
      </c>
      <c r="D215" s="296" t="s">
        <v>127</v>
      </c>
      <c r="E215" s="20" t="s">
        <v>28</v>
      </c>
      <c r="F215" s="297">
        <v>0.96999999999999997</v>
      </c>
      <c r="G215" s="41"/>
      <c r="H215" s="47"/>
    </row>
    <row r="216" s="2" customFormat="1" ht="16.8" customHeight="1">
      <c r="A216" s="41"/>
      <c r="B216" s="47"/>
      <c r="C216" s="296" t="s">
        <v>128</v>
      </c>
      <c r="D216" s="296" t="s">
        <v>245</v>
      </c>
      <c r="E216" s="20" t="s">
        <v>28</v>
      </c>
      <c r="F216" s="297">
        <v>1.9219999999999999</v>
      </c>
      <c r="G216" s="41"/>
      <c r="H216" s="47"/>
    </row>
    <row r="217" s="2" customFormat="1" ht="16.8" customHeight="1">
      <c r="A217" s="41"/>
      <c r="B217" s="47"/>
      <c r="C217" s="298" t="s">
        <v>1004</v>
      </c>
      <c r="D217" s="41"/>
      <c r="E217" s="41"/>
      <c r="F217" s="41"/>
      <c r="G217" s="41"/>
      <c r="H217" s="47"/>
    </row>
    <row r="218" s="2" customFormat="1" ht="16.8" customHeight="1">
      <c r="A218" s="41"/>
      <c r="B218" s="47"/>
      <c r="C218" s="296" t="s">
        <v>573</v>
      </c>
      <c r="D218" s="296" t="s">
        <v>1050</v>
      </c>
      <c r="E218" s="20" t="s">
        <v>195</v>
      </c>
      <c r="F218" s="297">
        <v>1.9219999999999999</v>
      </c>
      <c r="G218" s="41"/>
      <c r="H218" s="47"/>
    </row>
    <row r="219" s="2" customFormat="1" ht="16.8" customHeight="1">
      <c r="A219" s="41"/>
      <c r="B219" s="47"/>
      <c r="C219" s="296" t="s">
        <v>601</v>
      </c>
      <c r="D219" s="296" t="s">
        <v>1051</v>
      </c>
      <c r="E219" s="20" t="s">
        <v>195</v>
      </c>
      <c r="F219" s="297">
        <v>2.5299999999999998</v>
      </c>
      <c r="G219" s="41"/>
      <c r="H219" s="47"/>
    </row>
    <row r="220" s="2" customFormat="1" ht="16.8" customHeight="1">
      <c r="A220" s="41"/>
      <c r="B220" s="47"/>
      <c r="C220" s="292" t="s">
        <v>124</v>
      </c>
      <c r="D220" s="293" t="s">
        <v>124</v>
      </c>
      <c r="E220" s="294" t="s">
        <v>28</v>
      </c>
      <c r="F220" s="295">
        <v>0.95199999999999996</v>
      </c>
      <c r="G220" s="41"/>
      <c r="H220" s="47"/>
    </row>
    <row r="221" s="2" customFormat="1" ht="16.8" customHeight="1">
      <c r="A221" s="41"/>
      <c r="B221" s="47"/>
      <c r="C221" s="296" t="s">
        <v>28</v>
      </c>
      <c r="D221" s="296" t="s">
        <v>202</v>
      </c>
      <c r="E221" s="20" t="s">
        <v>28</v>
      </c>
      <c r="F221" s="297">
        <v>0</v>
      </c>
      <c r="G221" s="41"/>
      <c r="H221" s="47"/>
    </row>
    <row r="222" s="2" customFormat="1" ht="16.8" customHeight="1">
      <c r="A222" s="41"/>
      <c r="B222" s="47"/>
      <c r="C222" s="296" t="s">
        <v>124</v>
      </c>
      <c r="D222" s="296" t="s">
        <v>577</v>
      </c>
      <c r="E222" s="20" t="s">
        <v>28</v>
      </c>
      <c r="F222" s="297">
        <v>0.95199999999999996</v>
      </c>
      <c r="G222" s="41"/>
      <c r="H222" s="47"/>
    </row>
    <row r="223" s="2" customFormat="1" ht="16.8" customHeight="1">
      <c r="A223" s="41"/>
      <c r="B223" s="47"/>
      <c r="C223" s="298" t="s">
        <v>1004</v>
      </c>
      <c r="D223" s="41"/>
      <c r="E223" s="41"/>
      <c r="F223" s="41"/>
      <c r="G223" s="41"/>
      <c r="H223" s="47"/>
    </row>
    <row r="224" s="2" customFormat="1" ht="16.8" customHeight="1">
      <c r="A224" s="41"/>
      <c r="B224" s="47"/>
      <c r="C224" s="296" t="s">
        <v>573</v>
      </c>
      <c r="D224" s="296" t="s">
        <v>1050</v>
      </c>
      <c r="E224" s="20" t="s">
        <v>195</v>
      </c>
      <c r="F224" s="297">
        <v>1.9219999999999999</v>
      </c>
      <c r="G224" s="41"/>
      <c r="H224" s="47"/>
    </row>
    <row r="225" s="2" customFormat="1">
      <c r="A225" s="41"/>
      <c r="B225" s="47"/>
      <c r="C225" s="296" t="s">
        <v>353</v>
      </c>
      <c r="D225" s="296" t="s">
        <v>1033</v>
      </c>
      <c r="E225" s="20" t="s">
        <v>211</v>
      </c>
      <c r="F225" s="297">
        <v>0.125</v>
      </c>
      <c r="G225" s="41"/>
      <c r="H225" s="47"/>
    </row>
    <row r="226" s="2" customFormat="1" ht="16.8" customHeight="1">
      <c r="A226" s="41"/>
      <c r="B226" s="47"/>
      <c r="C226" s="296" t="s">
        <v>579</v>
      </c>
      <c r="D226" s="296" t="s">
        <v>580</v>
      </c>
      <c r="E226" s="20" t="s">
        <v>195</v>
      </c>
      <c r="F226" s="297">
        <v>1.0469999999999999</v>
      </c>
      <c r="G226" s="41"/>
      <c r="H226" s="47"/>
    </row>
    <row r="227" s="2" customFormat="1" ht="16.8" customHeight="1">
      <c r="A227" s="41"/>
      <c r="B227" s="47"/>
      <c r="C227" s="292" t="s">
        <v>126</v>
      </c>
      <c r="D227" s="293" t="s">
        <v>126</v>
      </c>
      <c r="E227" s="294" t="s">
        <v>28</v>
      </c>
      <c r="F227" s="295">
        <v>0.96999999999999997</v>
      </c>
      <c r="G227" s="41"/>
      <c r="H227" s="47"/>
    </row>
    <row r="228" s="2" customFormat="1" ht="16.8" customHeight="1">
      <c r="A228" s="41"/>
      <c r="B228" s="47"/>
      <c r="C228" s="296" t="s">
        <v>126</v>
      </c>
      <c r="D228" s="296" t="s">
        <v>127</v>
      </c>
      <c r="E228" s="20" t="s">
        <v>28</v>
      </c>
      <c r="F228" s="297">
        <v>0.96999999999999997</v>
      </c>
      <c r="G228" s="41"/>
      <c r="H228" s="47"/>
    </row>
    <row r="229" s="2" customFormat="1" ht="16.8" customHeight="1">
      <c r="A229" s="41"/>
      <c r="B229" s="47"/>
      <c r="C229" s="298" t="s">
        <v>1004</v>
      </c>
      <c r="D229" s="41"/>
      <c r="E229" s="41"/>
      <c r="F229" s="41"/>
      <c r="G229" s="41"/>
      <c r="H229" s="47"/>
    </row>
    <row r="230" s="2" customFormat="1" ht="16.8" customHeight="1">
      <c r="A230" s="41"/>
      <c r="B230" s="47"/>
      <c r="C230" s="296" t="s">
        <v>573</v>
      </c>
      <c r="D230" s="296" t="s">
        <v>1050</v>
      </c>
      <c r="E230" s="20" t="s">
        <v>195</v>
      </c>
      <c r="F230" s="297">
        <v>1.9219999999999999</v>
      </c>
      <c r="G230" s="41"/>
      <c r="H230" s="47"/>
    </row>
    <row r="231" s="2" customFormat="1">
      <c r="A231" s="41"/>
      <c r="B231" s="47"/>
      <c r="C231" s="296" t="s">
        <v>353</v>
      </c>
      <c r="D231" s="296" t="s">
        <v>1033</v>
      </c>
      <c r="E231" s="20" t="s">
        <v>211</v>
      </c>
      <c r="F231" s="297">
        <v>0.125</v>
      </c>
      <c r="G231" s="41"/>
      <c r="H231" s="47"/>
    </row>
    <row r="232" s="2" customFormat="1" ht="16.8" customHeight="1">
      <c r="A232" s="41"/>
      <c r="B232" s="47"/>
      <c r="C232" s="296" t="s">
        <v>584</v>
      </c>
      <c r="D232" s="296" t="s">
        <v>585</v>
      </c>
      <c r="E232" s="20" t="s">
        <v>195</v>
      </c>
      <c r="F232" s="297">
        <v>1.067</v>
      </c>
      <c r="G232" s="41"/>
      <c r="H232" s="47"/>
    </row>
    <row r="233" s="2" customFormat="1" ht="16.8" customHeight="1">
      <c r="A233" s="41"/>
      <c r="B233" s="47"/>
      <c r="C233" s="292" t="s">
        <v>130</v>
      </c>
      <c r="D233" s="293" t="s">
        <v>130</v>
      </c>
      <c r="E233" s="294" t="s">
        <v>28</v>
      </c>
      <c r="F233" s="295">
        <v>6.0800000000000001</v>
      </c>
      <c r="G233" s="41"/>
      <c r="H233" s="47"/>
    </row>
    <row r="234" s="2" customFormat="1" ht="16.8" customHeight="1">
      <c r="A234" s="41"/>
      <c r="B234" s="47"/>
      <c r="C234" s="296" t="s">
        <v>28</v>
      </c>
      <c r="D234" s="296" t="s">
        <v>202</v>
      </c>
      <c r="E234" s="20" t="s">
        <v>28</v>
      </c>
      <c r="F234" s="297">
        <v>0</v>
      </c>
      <c r="G234" s="41"/>
      <c r="H234" s="47"/>
    </row>
    <row r="235" s="2" customFormat="1" ht="16.8" customHeight="1">
      <c r="A235" s="41"/>
      <c r="B235" s="47"/>
      <c r="C235" s="296" t="s">
        <v>28</v>
      </c>
      <c r="D235" s="296" t="s">
        <v>593</v>
      </c>
      <c r="E235" s="20" t="s">
        <v>28</v>
      </c>
      <c r="F235" s="297">
        <v>2.8500000000000001</v>
      </c>
      <c r="G235" s="41"/>
      <c r="H235" s="47"/>
    </row>
    <row r="236" s="2" customFormat="1" ht="16.8" customHeight="1">
      <c r="A236" s="41"/>
      <c r="B236" s="47"/>
      <c r="C236" s="296" t="s">
        <v>28</v>
      </c>
      <c r="D236" s="296" t="s">
        <v>594</v>
      </c>
      <c r="E236" s="20" t="s">
        <v>28</v>
      </c>
      <c r="F236" s="297">
        <v>3.23</v>
      </c>
      <c r="G236" s="41"/>
      <c r="H236" s="47"/>
    </row>
    <row r="237" s="2" customFormat="1" ht="16.8" customHeight="1">
      <c r="A237" s="41"/>
      <c r="B237" s="47"/>
      <c r="C237" s="296" t="s">
        <v>130</v>
      </c>
      <c r="D237" s="296" t="s">
        <v>245</v>
      </c>
      <c r="E237" s="20" t="s">
        <v>28</v>
      </c>
      <c r="F237" s="297">
        <v>6.0800000000000001</v>
      </c>
      <c r="G237" s="41"/>
      <c r="H237" s="47"/>
    </row>
    <row r="238" s="2" customFormat="1" ht="16.8" customHeight="1">
      <c r="A238" s="41"/>
      <c r="B238" s="47"/>
      <c r="C238" s="298" t="s">
        <v>1004</v>
      </c>
      <c r="D238" s="41"/>
      <c r="E238" s="41"/>
      <c r="F238" s="41"/>
      <c r="G238" s="41"/>
      <c r="H238" s="47"/>
    </row>
    <row r="239" s="2" customFormat="1" ht="16.8" customHeight="1">
      <c r="A239" s="41"/>
      <c r="B239" s="47"/>
      <c r="C239" s="296" t="s">
        <v>589</v>
      </c>
      <c r="D239" s="296" t="s">
        <v>1052</v>
      </c>
      <c r="E239" s="20" t="s">
        <v>249</v>
      </c>
      <c r="F239" s="297">
        <v>6.0800000000000001</v>
      </c>
      <c r="G239" s="41"/>
      <c r="H239" s="47"/>
    </row>
    <row r="240" s="2" customFormat="1" ht="16.8" customHeight="1">
      <c r="A240" s="41"/>
      <c r="B240" s="47"/>
      <c r="C240" s="296" t="s">
        <v>601</v>
      </c>
      <c r="D240" s="296" t="s">
        <v>1051</v>
      </c>
      <c r="E240" s="20" t="s">
        <v>195</v>
      </c>
      <c r="F240" s="297">
        <v>2.5299999999999998</v>
      </c>
      <c r="G240" s="41"/>
      <c r="H240" s="47"/>
    </row>
    <row r="241" s="2" customFormat="1" ht="16.8" customHeight="1">
      <c r="A241" s="41"/>
      <c r="B241" s="47"/>
      <c r="C241" s="296" t="s">
        <v>596</v>
      </c>
      <c r="D241" s="296" t="s">
        <v>597</v>
      </c>
      <c r="E241" s="20" t="s">
        <v>249</v>
      </c>
      <c r="F241" s="297">
        <v>6.6879999999999997</v>
      </c>
      <c r="G241" s="41"/>
      <c r="H241" s="47"/>
    </row>
    <row r="242" s="2" customFormat="1" ht="16.8" customHeight="1">
      <c r="A242" s="41"/>
      <c r="B242" s="47"/>
      <c r="C242" s="292" t="s">
        <v>132</v>
      </c>
      <c r="D242" s="293" t="s">
        <v>132</v>
      </c>
      <c r="E242" s="294" t="s">
        <v>28</v>
      </c>
      <c r="F242" s="295">
        <v>2.5299999999999998</v>
      </c>
      <c r="G242" s="41"/>
      <c r="H242" s="47"/>
    </row>
    <row r="243" s="2" customFormat="1" ht="16.8" customHeight="1">
      <c r="A243" s="41"/>
      <c r="B243" s="47"/>
      <c r="C243" s="296" t="s">
        <v>28</v>
      </c>
      <c r="D243" s="296" t="s">
        <v>128</v>
      </c>
      <c r="E243" s="20" t="s">
        <v>28</v>
      </c>
      <c r="F243" s="297">
        <v>1.9219999999999999</v>
      </c>
      <c r="G243" s="41"/>
      <c r="H243" s="47"/>
    </row>
    <row r="244" s="2" customFormat="1" ht="16.8" customHeight="1">
      <c r="A244" s="41"/>
      <c r="B244" s="47"/>
      <c r="C244" s="296" t="s">
        <v>28</v>
      </c>
      <c r="D244" s="296" t="s">
        <v>605</v>
      </c>
      <c r="E244" s="20" t="s">
        <v>28</v>
      </c>
      <c r="F244" s="297">
        <v>0.60799999999999998</v>
      </c>
      <c r="G244" s="41"/>
      <c r="H244" s="47"/>
    </row>
    <row r="245" s="2" customFormat="1" ht="16.8" customHeight="1">
      <c r="A245" s="41"/>
      <c r="B245" s="47"/>
      <c r="C245" s="296" t="s">
        <v>132</v>
      </c>
      <c r="D245" s="296" t="s">
        <v>245</v>
      </c>
      <c r="E245" s="20" t="s">
        <v>28</v>
      </c>
      <c r="F245" s="297">
        <v>2.5299999999999998</v>
      </c>
      <c r="G245" s="41"/>
      <c r="H245" s="47"/>
    </row>
    <row r="246" s="2" customFormat="1" ht="16.8" customHeight="1">
      <c r="A246" s="41"/>
      <c r="B246" s="47"/>
      <c r="C246" s="298" t="s">
        <v>1004</v>
      </c>
      <c r="D246" s="41"/>
      <c r="E246" s="41"/>
      <c r="F246" s="41"/>
      <c r="G246" s="41"/>
      <c r="H246" s="47"/>
    </row>
    <row r="247" s="2" customFormat="1" ht="16.8" customHeight="1">
      <c r="A247" s="41"/>
      <c r="B247" s="47"/>
      <c r="C247" s="296" t="s">
        <v>601</v>
      </c>
      <c r="D247" s="296" t="s">
        <v>1051</v>
      </c>
      <c r="E247" s="20" t="s">
        <v>195</v>
      </c>
      <c r="F247" s="297">
        <v>2.5299999999999998</v>
      </c>
      <c r="G247" s="41"/>
      <c r="H247" s="47"/>
    </row>
    <row r="248" s="2" customFormat="1" ht="16.8" customHeight="1">
      <c r="A248" s="41"/>
      <c r="B248" s="47"/>
      <c r="C248" s="296" t="s">
        <v>607</v>
      </c>
      <c r="D248" s="296" t="s">
        <v>608</v>
      </c>
      <c r="E248" s="20" t="s">
        <v>195</v>
      </c>
      <c r="F248" s="297">
        <v>3.036</v>
      </c>
      <c r="G248" s="41"/>
      <c r="H248" s="47"/>
    </row>
    <row r="249" s="2" customFormat="1" ht="16.8" customHeight="1">
      <c r="A249" s="41"/>
      <c r="B249" s="47"/>
      <c r="C249" s="292" t="s">
        <v>100</v>
      </c>
      <c r="D249" s="293" t="s">
        <v>100</v>
      </c>
      <c r="E249" s="294" t="s">
        <v>28</v>
      </c>
      <c r="F249" s="295">
        <v>1.512</v>
      </c>
      <c r="G249" s="41"/>
      <c r="H249" s="47"/>
    </row>
    <row r="250" s="2" customFormat="1" ht="16.8" customHeight="1">
      <c r="A250" s="41"/>
      <c r="B250" s="47"/>
      <c r="C250" s="296" t="s">
        <v>28</v>
      </c>
      <c r="D250" s="296" t="s">
        <v>202</v>
      </c>
      <c r="E250" s="20" t="s">
        <v>28</v>
      </c>
      <c r="F250" s="297">
        <v>0</v>
      </c>
      <c r="G250" s="41"/>
      <c r="H250" s="47"/>
    </row>
    <row r="251" s="2" customFormat="1" ht="16.8" customHeight="1">
      <c r="A251" s="41"/>
      <c r="B251" s="47"/>
      <c r="C251" s="296" t="s">
        <v>28</v>
      </c>
      <c r="D251" s="296" t="s">
        <v>244</v>
      </c>
      <c r="E251" s="20" t="s">
        <v>28</v>
      </c>
      <c r="F251" s="297">
        <v>1.512</v>
      </c>
      <c r="G251" s="41"/>
      <c r="H251" s="47"/>
    </row>
    <row r="252" s="2" customFormat="1" ht="16.8" customHeight="1">
      <c r="A252" s="41"/>
      <c r="B252" s="47"/>
      <c r="C252" s="296" t="s">
        <v>100</v>
      </c>
      <c r="D252" s="296" t="s">
        <v>245</v>
      </c>
      <c r="E252" s="20" t="s">
        <v>28</v>
      </c>
      <c r="F252" s="297">
        <v>1.512</v>
      </c>
      <c r="G252" s="41"/>
      <c r="H252" s="47"/>
    </row>
    <row r="253" s="2" customFormat="1" ht="16.8" customHeight="1">
      <c r="A253" s="41"/>
      <c r="B253" s="47"/>
      <c r="C253" s="298" t="s">
        <v>1004</v>
      </c>
      <c r="D253" s="41"/>
      <c r="E253" s="41"/>
      <c r="F253" s="41"/>
      <c r="G253" s="41"/>
      <c r="H253" s="47"/>
    </row>
    <row r="254" s="2" customFormat="1" ht="16.8" customHeight="1">
      <c r="A254" s="41"/>
      <c r="B254" s="47"/>
      <c r="C254" s="296" t="s">
        <v>240</v>
      </c>
      <c r="D254" s="296" t="s">
        <v>1053</v>
      </c>
      <c r="E254" s="20" t="s">
        <v>195</v>
      </c>
      <c r="F254" s="297">
        <v>1.512</v>
      </c>
      <c r="G254" s="41"/>
      <c r="H254" s="47"/>
    </row>
    <row r="255" s="2" customFormat="1" ht="16.8" customHeight="1">
      <c r="A255" s="41"/>
      <c r="B255" s="47"/>
      <c r="C255" s="296" t="s">
        <v>319</v>
      </c>
      <c r="D255" s="296" t="s">
        <v>1047</v>
      </c>
      <c r="E255" s="20" t="s">
        <v>195</v>
      </c>
      <c r="F255" s="297">
        <v>37.718000000000004</v>
      </c>
      <c r="G255" s="41"/>
      <c r="H255" s="47"/>
    </row>
    <row r="256" s="2" customFormat="1" ht="16.8" customHeight="1">
      <c r="A256" s="41"/>
      <c r="B256" s="47"/>
      <c r="C256" s="296" t="s">
        <v>343</v>
      </c>
      <c r="D256" s="296" t="s">
        <v>1049</v>
      </c>
      <c r="E256" s="20" t="s">
        <v>195</v>
      </c>
      <c r="F256" s="297">
        <v>9.8059999999999992</v>
      </c>
      <c r="G256" s="41"/>
      <c r="H256" s="47"/>
    </row>
    <row r="257" s="2" customFormat="1" ht="7.44" customHeight="1">
      <c r="A257" s="41"/>
      <c r="B257" s="161"/>
      <c r="C257" s="162"/>
      <c r="D257" s="162"/>
      <c r="E257" s="162"/>
      <c r="F257" s="162"/>
      <c r="G257" s="162"/>
      <c r="H257" s="47"/>
    </row>
    <row r="258" s="2" customFormat="1">
      <c r="A258" s="41"/>
      <c r="B258" s="41"/>
      <c r="C258" s="41"/>
      <c r="D258" s="41"/>
      <c r="E258" s="41"/>
      <c r="F258" s="41"/>
      <c r="G258" s="41"/>
      <c r="H258" s="41"/>
    </row>
  </sheetData>
  <sheetProtection sheet="1" formatColumns="0" formatRows="0" objects="1" scenarios="1" spinCount="100000" saltValue="lkh5eqyja4K//RAcB68ROK9xQOqaczXWDsZ2fywB7+rWp3K1Mt6jMOOf4BRK+p3pbgogNcm14vKHE0nzLEbbmg==" hashValue="q4LxmIpaF5n0Affa2fIdE+ftItFf/U48UNi3r7E4awFwSSSYnDorgTzEtHfOYiQiLE/7eaU+iF6/shS94UH5Sg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9" customWidth="1"/>
    <col min="2" max="2" width="1.667969" style="299" customWidth="1"/>
    <col min="3" max="4" width="5" style="299" customWidth="1"/>
    <col min="5" max="5" width="11.66016" style="299" customWidth="1"/>
    <col min="6" max="6" width="9.160156" style="299" customWidth="1"/>
    <col min="7" max="7" width="5" style="299" customWidth="1"/>
    <col min="8" max="8" width="77.83203" style="299" customWidth="1"/>
    <col min="9" max="10" width="20" style="299" customWidth="1"/>
    <col min="11" max="11" width="1.667969" style="299" customWidth="1"/>
  </cols>
  <sheetData>
    <row r="1" s="1" customFormat="1" ht="37.5" customHeight="1"/>
    <row r="2" s="1" customFormat="1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7" customFormat="1" ht="45" customHeight="1">
      <c r="B3" s="303"/>
      <c r="C3" s="304" t="s">
        <v>1054</v>
      </c>
      <c r="D3" s="304"/>
      <c r="E3" s="304"/>
      <c r="F3" s="304"/>
      <c r="G3" s="304"/>
      <c r="H3" s="304"/>
      <c r="I3" s="304"/>
      <c r="J3" s="304"/>
      <c r="K3" s="305"/>
    </row>
    <row r="4" s="1" customFormat="1" ht="25.5" customHeight="1">
      <c r="B4" s="306"/>
      <c r="C4" s="307" t="s">
        <v>1055</v>
      </c>
      <c r="D4" s="307"/>
      <c r="E4" s="307"/>
      <c r="F4" s="307"/>
      <c r="G4" s="307"/>
      <c r="H4" s="307"/>
      <c r="I4" s="307"/>
      <c r="J4" s="307"/>
      <c r="K4" s="308"/>
    </row>
    <row r="5" s="1" customFormat="1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s="1" customFormat="1" ht="15" customHeight="1">
      <c r="B6" s="306"/>
      <c r="C6" s="310" t="s">
        <v>1056</v>
      </c>
      <c r="D6" s="310"/>
      <c r="E6" s="310"/>
      <c r="F6" s="310"/>
      <c r="G6" s="310"/>
      <c r="H6" s="310"/>
      <c r="I6" s="310"/>
      <c r="J6" s="310"/>
      <c r="K6" s="308"/>
    </row>
    <row r="7" s="1" customFormat="1" ht="15" customHeight="1">
      <c r="B7" s="311"/>
      <c r="C7" s="310" t="s">
        <v>1057</v>
      </c>
      <c r="D7" s="310"/>
      <c r="E7" s="310"/>
      <c r="F7" s="310"/>
      <c r="G7" s="310"/>
      <c r="H7" s="310"/>
      <c r="I7" s="310"/>
      <c r="J7" s="310"/>
      <c r="K7" s="308"/>
    </row>
    <row r="8" s="1" customFormat="1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s="1" customFormat="1" ht="15" customHeight="1">
      <c r="B9" s="311"/>
      <c r="C9" s="310" t="s">
        <v>1058</v>
      </c>
      <c r="D9" s="310"/>
      <c r="E9" s="310"/>
      <c r="F9" s="310"/>
      <c r="G9" s="310"/>
      <c r="H9" s="310"/>
      <c r="I9" s="310"/>
      <c r="J9" s="310"/>
      <c r="K9" s="308"/>
    </row>
    <row r="10" s="1" customFormat="1" ht="15" customHeight="1">
      <c r="B10" s="311"/>
      <c r="C10" s="310"/>
      <c r="D10" s="310" t="s">
        <v>1059</v>
      </c>
      <c r="E10" s="310"/>
      <c r="F10" s="310"/>
      <c r="G10" s="310"/>
      <c r="H10" s="310"/>
      <c r="I10" s="310"/>
      <c r="J10" s="310"/>
      <c r="K10" s="308"/>
    </row>
    <row r="11" s="1" customFormat="1" ht="15" customHeight="1">
      <c r="B11" s="311"/>
      <c r="C11" s="312"/>
      <c r="D11" s="310" t="s">
        <v>1060</v>
      </c>
      <c r="E11" s="310"/>
      <c r="F11" s="310"/>
      <c r="G11" s="310"/>
      <c r="H11" s="310"/>
      <c r="I11" s="310"/>
      <c r="J11" s="310"/>
      <c r="K11" s="308"/>
    </row>
    <row r="12" s="1" customFormat="1" ht="15" customHeight="1">
      <c r="B12" s="311"/>
      <c r="C12" s="312"/>
      <c r="D12" s="310"/>
      <c r="E12" s="310"/>
      <c r="F12" s="310"/>
      <c r="G12" s="310"/>
      <c r="H12" s="310"/>
      <c r="I12" s="310"/>
      <c r="J12" s="310"/>
      <c r="K12" s="308"/>
    </row>
    <row r="13" s="1" customFormat="1" ht="15" customHeight="1">
      <c r="B13" s="311"/>
      <c r="C13" s="312"/>
      <c r="D13" s="313" t="s">
        <v>1061</v>
      </c>
      <c r="E13" s="310"/>
      <c r="F13" s="310"/>
      <c r="G13" s="310"/>
      <c r="H13" s="310"/>
      <c r="I13" s="310"/>
      <c r="J13" s="310"/>
      <c r="K13" s="308"/>
    </row>
    <row r="14" s="1" customFormat="1" ht="12.75" customHeight="1">
      <c r="B14" s="311"/>
      <c r="C14" s="312"/>
      <c r="D14" s="312"/>
      <c r="E14" s="312"/>
      <c r="F14" s="312"/>
      <c r="G14" s="312"/>
      <c r="H14" s="312"/>
      <c r="I14" s="312"/>
      <c r="J14" s="312"/>
      <c r="K14" s="308"/>
    </row>
    <row r="15" s="1" customFormat="1" ht="15" customHeight="1">
      <c r="B15" s="311"/>
      <c r="C15" s="312"/>
      <c r="D15" s="310" t="s">
        <v>1062</v>
      </c>
      <c r="E15" s="310"/>
      <c r="F15" s="310"/>
      <c r="G15" s="310"/>
      <c r="H15" s="310"/>
      <c r="I15" s="310"/>
      <c r="J15" s="310"/>
      <c r="K15" s="308"/>
    </row>
    <row r="16" s="1" customFormat="1" ht="15" customHeight="1">
      <c r="B16" s="311"/>
      <c r="C16" s="312"/>
      <c r="D16" s="310" t="s">
        <v>1063</v>
      </c>
      <c r="E16" s="310"/>
      <c r="F16" s="310"/>
      <c r="G16" s="310"/>
      <c r="H16" s="310"/>
      <c r="I16" s="310"/>
      <c r="J16" s="310"/>
      <c r="K16" s="308"/>
    </row>
    <row r="17" s="1" customFormat="1" ht="15" customHeight="1">
      <c r="B17" s="311"/>
      <c r="C17" s="312"/>
      <c r="D17" s="310" t="s">
        <v>1064</v>
      </c>
      <c r="E17" s="310"/>
      <c r="F17" s="310"/>
      <c r="G17" s="310"/>
      <c r="H17" s="310"/>
      <c r="I17" s="310"/>
      <c r="J17" s="310"/>
      <c r="K17" s="308"/>
    </row>
    <row r="18" s="1" customFormat="1" ht="15" customHeight="1">
      <c r="B18" s="311"/>
      <c r="C18" s="312"/>
      <c r="D18" s="312"/>
      <c r="E18" s="314" t="s">
        <v>81</v>
      </c>
      <c r="F18" s="310" t="s">
        <v>1065</v>
      </c>
      <c r="G18" s="310"/>
      <c r="H18" s="310"/>
      <c r="I18" s="310"/>
      <c r="J18" s="310"/>
      <c r="K18" s="308"/>
    </row>
    <row r="19" s="1" customFormat="1" ht="15" customHeight="1">
      <c r="B19" s="311"/>
      <c r="C19" s="312"/>
      <c r="D19" s="312"/>
      <c r="E19" s="314" t="s">
        <v>1066</v>
      </c>
      <c r="F19" s="310" t="s">
        <v>1067</v>
      </c>
      <c r="G19" s="310"/>
      <c r="H19" s="310"/>
      <c r="I19" s="310"/>
      <c r="J19" s="310"/>
      <c r="K19" s="308"/>
    </row>
    <row r="20" s="1" customFormat="1" ht="15" customHeight="1">
      <c r="B20" s="311"/>
      <c r="C20" s="312"/>
      <c r="D20" s="312"/>
      <c r="E20" s="314" t="s">
        <v>1068</v>
      </c>
      <c r="F20" s="310" t="s">
        <v>1069</v>
      </c>
      <c r="G20" s="310"/>
      <c r="H20" s="310"/>
      <c r="I20" s="310"/>
      <c r="J20" s="310"/>
      <c r="K20" s="308"/>
    </row>
    <row r="21" s="1" customFormat="1" ht="15" customHeight="1">
      <c r="B21" s="311"/>
      <c r="C21" s="312"/>
      <c r="D21" s="312"/>
      <c r="E21" s="314" t="s">
        <v>93</v>
      </c>
      <c r="F21" s="310" t="s">
        <v>1070</v>
      </c>
      <c r="G21" s="310"/>
      <c r="H21" s="310"/>
      <c r="I21" s="310"/>
      <c r="J21" s="310"/>
      <c r="K21" s="308"/>
    </row>
    <row r="22" s="1" customFormat="1" ht="15" customHeight="1">
      <c r="B22" s="311"/>
      <c r="C22" s="312"/>
      <c r="D22" s="312"/>
      <c r="E22" s="314" t="s">
        <v>961</v>
      </c>
      <c r="F22" s="310" t="s">
        <v>962</v>
      </c>
      <c r="G22" s="310"/>
      <c r="H22" s="310"/>
      <c r="I22" s="310"/>
      <c r="J22" s="310"/>
      <c r="K22" s="308"/>
    </row>
    <row r="23" s="1" customFormat="1" ht="15" customHeight="1">
      <c r="B23" s="311"/>
      <c r="C23" s="312"/>
      <c r="D23" s="312"/>
      <c r="E23" s="314" t="s">
        <v>1071</v>
      </c>
      <c r="F23" s="310" t="s">
        <v>1072</v>
      </c>
      <c r="G23" s="310"/>
      <c r="H23" s="310"/>
      <c r="I23" s="310"/>
      <c r="J23" s="310"/>
      <c r="K23" s="308"/>
    </row>
    <row r="24" s="1" customFormat="1" ht="12.75" customHeight="1">
      <c r="B24" s="311"/>
      <c r="C24" s="312"/>
      <c r="D24" s="312"/>
      <c r="E24" s="312"/>
      <c r="F24" s="312"/>
      <c r="G24" s="312"/>
      <c r="H24" s="312"/>
      <c r="I24" s="312"/>
      <c r="J24" s="312"/>
      <c r="K24" s="308"/>
    </row>
    <row r="25" s="1" customFormat="1" ht="15" customHeight="1">
      <c r="B25" s="311"/>
      <c r="C25" s="310" t="s">
        <v>1073</v>
      </c>
      <c r="D25" s="310"/>
      <c r="E25" s="310"/>
      <c r="F25" s="310"/>
      <c r="G25" s="310"/>
      <c r="H25" s="310"/>
      <c r="I25" s="310"/>
      <c r="J25" s="310"/>
      <c r="K25" s="308"/>
    </row>
    <row r="26" s="1" customFormat="1" ht="15" customHeight="1">
      <c r="B26" s="311"/>
      <c r="C26" s="310" t="s">
        <v>1074</v>
      </c>
      <c r="D26" s="310"/>
      <c r="E26" s="310"/>
      <c r="F26" s="310"/>
      <c r="G26" s="310"/>
      <c r="H26" s="310"/>
      <c r="I26" s="310"/>
      <c r="J26" s="310"/>
      <c r="K26" s="308"/>
    </row>
    <row r="27" s="1" customFormat="1" ht="15" customHeight="1">
      <c r="B27" s="311"/>
      <c r="C27" s="310"/>
      <c r="D27" s="310" t="s">
        <v>1075</v>
      </c>
      <c r="E27" s="310"/>
      <c r="F27" s="310"/>
      <c r="G27" s="310"/>
      <c r="H27" s="310"/>
      <c r="I27" s="310"/>
      <c r="J27" s="310"/>
      <c r="K27" s="308"/>
    </row>
    <row r="28" s="1" customFormat="1" ht="15" customHeight="1">
      <c r="B28" s="311"/>
      <c r="C28" s="312"/>
      <c r="D28" s="310" t="s">
        <v>1076</v>
      </c>
      <c r="E28" s="310"/>
      <c r="F28" s="310"/>
      <c r="G28" s="310"/>
      <c r="H28" s="310"/>
      <c r="I28" s="310"/>
      <c r="J28" s="310"/>
      <c r="K28" s="308"/>
    </row>
    <row r="29" s="1" customFormat="1" ht="12.75" customHeight="1">
      <c r="B29" s="311"/>
      <c r="C29" s="312"/>
      <c r="D29" s="312"/>
      <c r="E29" s="312"/>
      <c r="F29" s="312"/>
      <c r="G29" s="312"/>
      <c r="H29" s="312"/>
      <c r="I29" s="312"/>
      <c r="J29" s="312"/>
      <c r="K29" s="308"/>
    </row>
    <row r="30" s="1" customFormat="1" ht="15" customHeight="1">
      <c r="B30" s="311"/>
      <c r="C30" s="312"/>
      <c r="D30" s="310" t="s">
        <v>1077</v>
      </c>
      <c r="E30" s="310"/>
      <c r="F30" s="310"/>
      <c r="G30" s="310"/>
      <c r="H30" s="310"/>
      <c r="I30" s="310"/>
      <c r="J30" s="310"/>
      <c r="K30" s="308"/>
    </row>
    <row r="31" s="1" customFormat="1" ht="15" customHeight="1">
      <c r="B31" s="311"/>
      <c r="C31" s="312"/>
      <c r="D31" s="310" t="s">
        <v>1078</v>
      </c>
      <c r="E31" s="310"/>
      <c r="F31" s="310"/>
      <c r="G31" s="310"/>
      <c r="H31" s="310"/>
      <c r="I31" s="310"/>
      <c r="J31" s="310"/>
      <c r="K31" s="308"/>
    </row>
    <row r="32" s="1" customFormat="1" ht="12.75" customHeight="1">
      <c r="B32" s="311"/>
      <c r="C32" s="312"/>
      <c r="D32" s="312"/>
      <c r="E32" s="312"/>
      <c r="F32" s="312"/>
      <c r="G32" s="312"/>
      <c r="H32" s="312"/>
      <c r="I32" s="312"/>
      <c r="J32" s="312"/>
      <c r="K32" s="308"/>
    </row>
    <row r="33" s="1" customFormat="1" ht="15" customHeight="1">
      <c r="B33" s="311"/>
      <c r="C33" s="312"/>
      <c r="D33" s="310" t="s">
        <v>1079</v>
      </c>
      <c r="E33" s="310"/>
      <c r="F33" s="310"/>
      <c r="G33" s="310"/>
      <c r="H33" s="310"/>
      <c r="I33" s="310"/>
      <c r="J33" s="310"/>
      <c r="K33" s="308"/>
    </row>
    <row r="34" s="1" customFormat="1" ht="15" customHeight="1">
      <c r="B34" s="311"/>
      <c r="C34" s="312"/>
      <c r="D34" s="310" t="s">
        <v>1080</v>
      </c>
      <c r="E34" s="310"/>
      <c r="F34" s="310"/>
      <c r="G34" s="310"/>
      <c r="H34" s="310"/>
      <c r="I34" s="310"/>
      <c r="J34" s="310"/>
      <c r="K34" s="308"/>
    </row>
    <row r="35" s="1" customFormat="1" ht="15" customHeight="1">
      <c r="B35" s="311"/>
      <c r="C35" s="312"/>
      <c r="D35" s="310" t="s">
        <v>1081</v>
      </c>
      <c r="E35" s="310"/>
      <c r="F35" s="310"/>
      <c r="G35" s="310"/>
      <c r="H35" s="310"/>
      <c r="I35" s="310"/>
      <c r="J35" s="310"/>
      <c r="K35" s="308"/>
    </row>
    <row r="36" s="1" customFormat="1" ht="15" customHeight="1">
      <c r="B36" s="311"/>
      <c r="C36" s="312"/>
      <c r="D36" s="310"/>
      <c r="E36" s="313" t="s">
        <v>176</v>
      </c>
      <c r="F36" s="310"/>
      <c r="G36" s="310" t="s">
        <v>1082</v>
      </c>
      <c r="H36" s="310"/>
      <c r="I36" s="310"/>
      <c r="J36" s="310"/>
      <c r="K36" s="308"/>
    </row>
    <row r="37" s="1" customFormat="1" ht="30.75" customHeight="1">
      <c r="B37" s="311"/>
      <c r="C37" s="312"/>
      <c r="D37" s="310"/>
      <c r="E37" s="313" t="s">
        <v>1083</v>
      </c>
      <c r="F37" s="310"/>
      <c r="G37" s="310" t="s">
        <v>1084</v>
      </c>
      <c r="H37" s="310"/>
      <c r="I37" s="310"/>
      <c r="J37" s="310"/>
      <c r="K37" s="308"/>
    </row>
    <row r="38" s="1" customFormat="1" ht="15" customHeight="1">
      <c r="B38" s="311"/>
      <c r="C38" s="312"/>
      <c r="D38" s="310"/>
      <c r="E38" s="313" t="s">
        <v>55</v>
      </c>
      <c r="F38" s="310"/>
      <c r="G38" s="310" t="s">
        <v>1085</v>
      </c>
      <c r="H38" s="310"/>
      <c r="I38" s="310"/>
      <c r="J38" s="310"/>
      <c r="K38" s="308"/>
    </row>
    <row r="39" s="1" customFormat="1" ht="15" customHeight="1">
      <c r="B39" s="311"/>
      <c r="C39" s="312"/>
      <c r="D39" s="310"/>
      <c r="E39" s="313" t="s">
        <v>56</v>
      </c>
      <c r="F39" s="310"/>
      <c r="G39" s="310" t="s">
        <v>1086</v>
      </c>
      <c r="H39" s="310"/>
      <c r="I39" s="310"/>
      <c r="J39" s="310"/>
      <c r="K39" s="308"/>
    </row>
    <row r="40" s="1" customFormat="1" ht="15" customHeight="1">
      <c r="B40" s="311"/>
      <c r="C40" s="312"/>
      <c r="D40" s="310"/>
      <c r="E40" s="313" t="s">
        <v>177</v>
      </c>
      <c r="F40" s="310"/>
      <c r="G40" s="310" t="s">
        <v>1087</v>
      </c>
      <c r="H40" s="310"/>
      <c r="I40" s="310"/>
      <c r="J40" s="310"/>
      <c r="K40" s="308"/>
    </row>
    <row r="41" s="1" customFormat="1" ht="15" customHeight="1">
      <c r="B41" s="311"/>
      <c r="C41" s="312"/>
      <c r="D41" s="310"/>
      <c r="E41" s="313" t="s">
        <v>178</v>
      </c>
      <c r="F41" s="310"/>
      <c r="G41" s="310" t="s">
        <v>1088</v>
      </c>
      <c r="H41" s="310"/>
      <c r="I41" s="310"/>
      <c r="J41" s="310"/>
      <c r="K41" s="308"/>
    </row>
    <row r="42" s="1" customFormat="1" ht="15" customHeight="1">
      <c r="B42" s="311"/>
      <c r="C42" s="312"/>
      <c r="D42" s="310"/>
      <c r="E42" s="313" t="s">
        <v>1089</v>
      </c>
      <c r="F42" s="310"/>
      <c r="G42" s="310" t="s">
        <v>1090</v>
      </c>
      <c r="H42" s="310"/>
      <c r="I42" s="310"/>
      <c r="J42" s="310"/>
      <c r="K42" s="308"/>
    </row>
    <row r="43" s="1" customFormat="1" ht="15" customHeight="1">
      <c r="B43" s="311"/>
      <c r="C43" s="312"/>
      <c r="D43" s="310"/>
      <c r="E43" s="313"/>
      <c r="F43" s="310"/>
      <c r="G43" s="310" t="s">
        <v>1091</v>
      </c>
      <c r="H43" s="310"/>
      <c r="I43" s="310"/>
      <c r="J43" s="310"/>
      <c r="K43" s="308"/>
    </row>
    <row r="44" s="1" customFormat="1" ht="15" customHeight="1">
      <c r="B44" s="311"/>
      <c r="C44" s="312"/>
      <c r="D44" s="310"/>
      <c r="E44" s="313" t="s">
        <v>1092</v>
      </c>
      <c r="F44" s="310"/>
      <c r="G44" s="310" t="s">
        <v>1093</v>
      </c>
      <c r="H44" s="310"/>
      <c r="I44" s="310"/>
      <c r="J44" s="310"/>
      <c r="K44" s="308"/>
    </row>
    <row r="45" s="1" customFormat="1" ht="15" customHeight="1">
      <c r="B45" s="311"/>
      <c r="C45" s="312"/>
      <c r="D45" s="310"/>
      <c r="E45" s="313" t="s">
        <v>180</v>
      </c>
      <c r="F45" s="310"/>
      <c r="G45" s="310" t="s">
        <v>1094</v>
      </c>
      <c r="H45" s="310"/>
      <c r="I45" s="310"/>
      <c r="J45" s="310"/>
      <c r="K45" s="308"/>
    </row>
    <row r="46" s="1" customFormat="1" ht="12.75" customHeight="1">
      <c r="B46" s="311"/>
      <c r="C46" s="312"/>
      <c r="D46" s="310"/>
      <c r="E46" s="310"/>
      <c r="F46" s="310"/>
      <c r="G46" s="310"/>
      <c r="H46" s="310"/>
      <c r="I46" s="310"/>
      <c r="J46" s="310"/>
      <c r="K46" s="308"/>
    </row>
    <row r="47" s="1" customFormat="1" ht="15" customHeight="1">
      <c r="B47" s="311"/>
      <c r="C47" s="312"/>
      <c r="D47" s="310" t="s">
        <v>1095</v>
      </c>
      <c r="E47" s="310"/>
      <c r="F47" s="310"/>
      <c r="G47" s="310"/>
      <c r="H47" s="310"/>
      <c r="I47" s="310"/>
      <c r="J47" s="310"/>
      <c r="K47" s="308"/>
    </row>
    <row r="48" s="1" customFormat="1" ht="15" customHeight="1">
      <c r="B48" s="311"/>
      <c r="C48" s="312"/>
      <c r="D48" s="312"/>
      <c r="E48" s="310" t="s">
        <v>1096</v>
      </c>
      <c r="F48" s="310"/>
      <c r="G48" s="310"/>
      <c r="H48" s="310"/>
      <c r="I48" s="310"/>
      <c r="J48" s="310"/>
      <c r="K48" s="308"/>
    </row>
    <row r="49" s="1" customFormat="1" ht="15" customHeight="1">
      <c r="B49" s="311"/>
      <c r="C49" s="312"/>
      <c r="D49" s="312"/>
      <c r="E49" s="310" t="s">
        <v>1097</v>
      </c>
      <c r="F49" s="310"/>
      <c r="G49" s="310"/>
      <c r="H49" s="310"/>
      <c r="I49" s="310"/>
      <c r="J49" s="310"/>
      <c r="K49" s="308"/>
    </row>
    <row r="50" s="1" customFormat="1" ht="15" customHeight="1">
      <c r="B50" s="311"/>
      <c r="C50" s="312"/>
      <c r="D50" s="312"/>
      <c r="E50" s="310" t="s">
        <v>1098</v>
      </c>
      <c r="F50" s="310"/>
      <c r="G50" s="310"/>
      <c r="H50" s="310"/>
      <c r="I50" s="310"/>
      <c r="J50" s="310"/>
      <c r="K50" s="308"/>
    </row>
    <row r="51" s="1" customFormat="1" ht="15" customHeight="1">
      <c r="B51" s="311"/>
      <c r="C51" s="312"/>
      <c r="D51" s="310" t="s">
        <v>1099</v>
      </c>
      <c r="E51" s="310"/>
      <c r="F51" s="310"/>
      <c r="G51" s="310"/>
      <c r="H51" s="310"/>
      <c r="I51" s="310"/>
      <c r="J51" s="310"/>
      <c r="K51" s="308"/>
    </row>
    <row r="52" s="1" customFormat="1" ht="25.5" customHeight="1">
      <c r="B52" s="306"/>
      <c r="C52" s="307" t="s">
        <v>1100</v>
      </c>
      <c r="D52" s="307"/>
      <c r="E52" s="307"/>
      <c r="F52" s="307"/>
      <c r="G52" s="307"/>
      <c r="H52" s="307"/>
      <c r="I52" s="307"/>
      <c r="J52" s="307"/>
      <c r="K52" s="308"/>
    </row>
    <row r="53" s="1" customFormat="1" ht="5.25" customHeight="1">
      <c r="B53" s="306"/>
      <c r="C53" s="309"/>
      <c r="D53" s="309"/>
      <c r="E53" s="309"/>
      <c r="F53" s="309"/>
      <c r="G53" s="309"/>
      <c r="H53" s="309"/>
      <c r="I53" s="309"/>
      <c r="J53" s="309"/>
      <c r="K53" s="308"/>
    </row>
    <row r="54" s="1" customFormat="1" ht="15" customHeight="1">
      <c r="B54" s="306"/>
      <c r="C54" s="310" t="s">
        <v>1101</v>
      </c>
      <c r="D54" s="310"/>
      <c r="E54" s="310"/>
      <c r="F54" s="310"/>
      <c r="G54" s="310"/>
      <c r="H54" s="310"/>
      <c r="I54" s="310"/>
      <c r="J54" s="310"/>
      <c r="K54" s="308"/>
    </row>
    <row r="55" s="1" customFormat="1" ht="15" customHeight="1">
      <c r="B55" s="306"/>
      <c r="C55" s="310" t="s">
        <v>1102</v>
      </c>
      <c r="D55" s="310"/>
      <c r="E55" s="310"/>
      <c r="F55" s="310"/>
      <c r="G55" s="310"/>
      <c r="H55" s="310"/>
      <c r="I55" s="310"/>
      <c r="J55" s="310"/>
      <c r="K55" s="308"/>
    </row>
    <row r="56" s="1" customFormat="1" ht="12.75" customHeight="1">
      <c r="B56" s="306"/>
      <c r="C56" s="310"/>
      <c r="D56" s="310"/>
      <c r="E56" s="310"/>
      <c r="F56" s="310"/>
      <c r="G56" s="310"/>
      <c r="H56" s="310"/>
      <c r="I56" s="310"/>
      <c r="J56" s="310"/>
      <c r="K56" s="308"/>
    </row>
    <row r="57" s="1" customFormat="1" ht="15" customHeight="1">
      <c r="B57" s="306"/>
      <c r="C57" s="310" t="s">
        <v>1103</v>
      </c>
      <c r="D57" s="310"/>
      <c r="E57" s="310"/>
      <c r="F57" s="310"/>
      <c r="G57" s="310"/>
      <c r="H57" s="310"/>
      <c r="I57" s="310"/>
      <c r="J57" s="310"/>
      <c r="K57" s="308"/>
    </row>
    <row r="58" s="1" customFormat="1" ht="15" customHeight="1">
      <c r="B58" s="306"/>
      <c r="C58" s="312"/>
      <c r="D58" s="310" t="s">
        <v>1104</v>
      </c>
      <c r="E58" s="310"/>
      <c r="F58" s="310"/>
      <c r="G58" s="310"/>
      <c r="H58" s="310"/>
      <c r="I58" s="310"/>
      <c r="J58" s="310"/>
      <c r="K58" s="308"/>
    </row>
    <row r="59" s="1" customFormat="1" ht="15" customHeight="1">
      <c r="B59" s="306"/>
      <c r="C59" s="312"/>
      <c r="D59" s="310" t="s">
        <v>1105</v>
      </c>
      <c r="E59" s="310"/>
      <c r="F59" s="310"/>
      <c r="G59" s="310"/>
      <c r="H59" s="310"/>
      <c r="I59" s="310"/>
      <c r="J59" s="310"/>
      <c r="K59" s="308"/>
    </row>
    <row r="60" s="1" customFormat="1" ht="15" customHeight="1">
      <c r="B60" s="306"/>
      <c r="C60" s="312"/>
      <c r="D60" s="310" t="s">
        <v>1106</v>
      </c>
      <c r="E60" s="310"/>
      <c r="F60" s="310"/>
      <c r="G60" s="310"/>
      <c r="H60" s="310"/>
      <c r="I60" s="310"/>
      <c r="J60" s="310"/>
      <c r="K60" s="308"/>
    </row>
    <row r="61" s="1" customFormat="1" ht="15" customHeight="1">
      <c r="B61" s="306"/>
      <c r="C61" s="312"/>
      <c r="D61" s="310" t="s">
        <v>1107</v>
      </c>
      <c r="E61" s="310"/>
      <c r="F61" s="310"/>
      <c r="G61" s="310"/>
      <c r="H61" s="310"/>
      <c r="I61" s="310"/>
      <c r="J61" s="310"/>
      <c r="K61" s="308"/>
    </row>
    <row r="62" s="1" customFormat="1" ht="15" customHeight="1">
      <c r="B62" s="306"/>
      <c r="C62" s="312"/>
      <c r="D62" s="315" t="s">
        <v>1108</v>
      </c>
      <c r="E62" s="315"/>
      <c r="F62" s="315"/>
      <c r="G62" s="315"/>
      <c r="H62" s="315"/>
      <c r="I62" s="315"/>
      <c r="J62" s="315"/>
      <c r="K62" s="308"/>
    </row>
    <row r="63" s="1" customFormat="1" ht="15" customHeight="1">
      <c r="B63" s="306"/>
      <c r="C63" s="312"/>
      <c r="D63" s="310" t="s">
        <v>1109</v>
      </c>
      <c r="E63" s="310"/>
      <c r="F63" s="310"/>
      <c r="G63" s="310"/>
      <c r="H63" s="310"/>
      <c r="I63" s="310"/>
      <c r="J63" s="310"/>
      <c r="K63" s="308"/>
    </row>
    <row r="64" s="1" customFormat="1" ht="12.75" customHeight="1">
      <c r="B64" s="306"/>
      <c r="C64" s="312"/>
      <c r="D64" s="312"/>
      <c r="E64" s="316"/>
      <c r="F64" s="312"/>
      <c r="G64" s="312"/>
      <c r="H64" s="312"/>
      <c r="I64" s="312"/>
      <c r="J64" s="312"/>
      <c r="K64" s="308"/>
    </row>
    <row r="65" s="1" customFormat="1" ht="15" customHeight="1">
      <c r="B65" s="306"/>
      <c r="C65" s="312"/>
      <c r="D65" s="310" t="s">
        <v>1110</v>
      </c>
      <c r="E65" s="310"/>
      <c r="F65" s="310"/>
      <c r="G65" s="310"/>
      <c r="H65" s="310"/>
      <c r="I65" s="310"/>
      <c r="J65" s="310"/>
      <c r="K65" s="308"/>
    </row>
    <row r="66" s="1" customFormat="1" ht="15" customHeight="1">
      <c r="B66" s="306"/>
      <c r="C66" s="312"/>
      <c r="D66" s="315" t="s">
        <v>1111</v>
      </c>
      <c r="E66" s="315"/>
      <c r="F66" s="315"/>
      <c r="G66" s="315"/>
      <c r="H66" s="315"/>
      <c r="I66" s="315"/>
      <c r="J66" s="315"/>
      <c r="K66" s="308"/>
    </row>
    <row r="67" s="1" customFormat="1" ht="15" customHeight="1">
      <c r="B67" s="306"/>
      <c r="C67" s="312"/>
      <c r="D67" s="310" t="s">
        <v>1112</v>
      </c>
      <c r="E67" s="310"/>
      <c r="F67" s="310"/>
      <c r="G67" s="310"/>
      <c r="H67" s="310"/>
      <c r="I67" s="310"/>
      <c r="J67" s="310"/>
      <c r="K67" s="308"/>
    </row>
    <row r="68" s="1" customFormat="1" ht="15" customHeight="1">
      <c r="B68" s="306"/>
      <c r="C68" s="312"/>
      <c r="D68" s="310" t="s">
        <v>1113</v>
      </c>
      <c r="E68" s="310"/>
      <c r="F68" s="310"/>
      <c r="G68" s="310"/>
      <c r="H68" s="310"/>
      <c r="I68" s="310"/>
      <c r="J68" s="310"/>
      <c r="K68" s="308"/>
    </row>
    <row r="69" s="1" customFormat="1" ht="15" customHeight="1">
      <c r="B69" s="306"/>
      <c r="C69" s="312"/>
      <c r="D69" s="310" t="s">
        <v>1114</v>
      </c>
      <c r="E69" s="310"/>
      <c r="F69" s="310"/>
      <c r="G69" s="310"/>
      <c r="H69" s="310"/>
      <c r="I69" s="310"/>
      <c r="J69" s="310"/>
      <c r="K69" s="308"/>
    </row>
    <row r="70" s="1" customFormat="1" ht="15" customHeight="1">
      <c r="B70" s="306"/>
      <c r="C70" s="312"/>
      <c r="D70" s="310" t="s">
        <v>1115</v>
      </c>
      <c r="E70" s="310"/>
      <c r="F70" s="310"/>
      <c r="G70" s="310"/>
      <c r="H70" s="310"/>
      <c r="I70" s="310"/>
      <c r="J70" s="310"/>
      <c r="K70" s="308"/>
    </row>
    <row r="71" s="1" customFormat="1" ht="12.75" customHeight="1">
      <c r="B71" s="317"/>
      <c r="C71" s="318"/>
      <c r="D71" s="318"/>
      <c r="E71" s="318"/>
      <c r="F71" s="318"/>
      <c r="G71" s="318"/>
      <c r="H71" s="318"/>
      <c r="I71" s="318"/>
      <c r="J71" s="318"/>
      <c r="K71" s="319"/>
    </row>
    <row r="72" s="1" customFormat="1" ht="18.75" customHeight="1">
      <c r="B72" s="320"/>
      <c r="C72" s="320"/>
      <c r="D72" s="320"/>
      <c r="E72" s="320"/>
      <c r="F72" s="320"/>
      <c r="G72" s="320"/>
      <c r="H72" s="320"/>
      <c r="I72" s="320"/>
      <c r="J72" s="320"/>
      <c r="K72" s="321"/>
    </row>
    <row r="73" s="1" customFormat="1" ht="18.75" customHeight="1">
      <c r="B73" s="321"/>
      <c r="C73" s="321"/>
      <c r="D73" s="321"/>
      <c r="E73" s="321"/>
      <c r="F73" s="321"/>
      <c r="G73" s="321"/>
      <c r="H73" s="321"/>
      <c r="I73" s="321"/>
      <c r="J73" s="321"/>
      <c r="K73" s="321"/>
    </row>
    <row r="74" s="1" customFormat="1" ht="7.5" customHeight="1"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="1" customFormat="1" ht="45" customHeight="1">
      <c r="B75" s="325"/>
      <c r="C75" s="326" t="s">
        <v>1116</v>
      </c>
      <c r="D75" s="326"/>
      <c r="E75" s="326"/>
      <c r="F75" s="326"/>
      <c r="G75" s="326"/>
      <c r="H75" s="326"/>
      <c r="I75" s="326"/>
      <c r="J75" s="326"/>
      <c r="K75" s="327"/>
    </row>
    <row r="76" s="1" customFormat="1" ht="17.25" customHeight="1">
      <c r="B76" s="325"/>
      <c r="C76" s="328" t="s">
        <v>1117</v>
      </c>
      <c r="D76" s="328"/>
      <c r="E76" s="328"/>
      <c r="F76" s="328" t="s">
        <v>1118</v>
      </c>
      <c r="G76" s="329"/>
      <c r="H76" s="328" t="s">
        <v>56</v>
      </c>
      <c r="I76" s="328" t="s">
        <v>59</v>
      </c>
      <c r="J76" s="328" t="s">
        <v>1119</v>
      </c>
      <c r="K76" s="327"/>
    </row>
    <row r="77" s="1" customFormat="1" ht="17.25" customHeight="1">
      <c r="B77" s="325"/>
      <c r="C77" s="330" t="s">
        <v>1120</v>
      </c>
      <c r="D77" s="330"/>
      <c r="E77" s="330"/>
      <c r="F77" s="331" t="s">
        <v>1121</v>
      </c>
      <c r="G77" s="332"/>
      <c r="H77" s="330"/>
      <c r="I77" s="330"/>
      <c r="J77" s="330" t="s">
        <v>1122</v>
      </c>
      <c r="K77" s="327"/>
    </row>
    <row r="78" s="1" customFormat="1" ht="5.25" customHeight="1">
      <c r="B78" s="325"/>
      <c r="C78" s="333"/>
      <c r="D78" s="333"/>
      <c r="E78" s="333"/>
      <c r="F78" s="333"/>
      <c r="G78" s="334"/>
      <c r="H78" s="333"/>
      <c r="I78" s="333"/>
      <c r="J78" s="333"/>
      <c r="K78" s="327"/>
    </row>
    <row r="79" s="1" customFormat="1" ht="15" customHeight="1">
      <c r="B79" s="325"/>
      <c r="C79" s="313" t="s">
        <v>55</v>
      </c>
      <c r="D79" s="335"/>
      <c r="E79" s="335"/>
      <c r="F79" s="336" t="s">
        <v>1123</v>
      </c>
      <c r="G79" s="337"/>
      <c r="H79" s="313" t="s">
        <v>1124</v>
      </c>
      <c r="I79" s="313" t="s">
        <v>1125</v>
      </c>
      <c r="J79" s="313">
        <v>20</v>
      </c>
      <c r="K79" s="327"/>
    </row>
    <row r="80" s="1" customFormat="1" ht="15" customHeight="1">
      <c r="B80" s="325"/>
      <c r="C80" s="313" t="s">
        <v>1126</v>
      </c>
      <c r="D80" s="313"/>
      <c r="E80" s="313"/>
      <c r="F80" s="336" t="s">
        <v>1123</v>
      </c>
      <c r="G80" s="337"/>
      <c r="H80" s="313" t="s">
        <v>1127</v>
      </c>
      <c r="I80" s="313" t="s">
        <v>1125</v>
      </c>
      <c r="J80" s="313">
        <v>120</v>
      </c>
      <c r="K80" s="327"/>
    </row>
    <row r="81" s="1" customFormat="1" ht="15" customHeight="1">
      <c r="B81" s="338"/>
      <c r="C81" s="313" t="s">
        <v>1128</v>
      </c>
      <c r="D81" s="313"/>
      <c r="E81" s="313"/>
      <c r="F81" s="336" t="s">
        <v>1129</v>
      </c>
      <c r="G81" s="337"/>
      <c r="H81" s="313" t="s">
        <v>1130</v>
      </c>
      <c r="I81" s="313" t="s">
        <v>1125</v>
      </c>
      <c r="J81" s="313">
        <v>50</v>
      </c>
      <c r="K81" s="327"/>
    </row>
    <row r="82" s="1" customFormat="1" ht="15" customHeight="1">
      <c r="B82" s="338"/>
      <c r="C82" s="313" t="s">
        <v>1131</v>
      </c>
      <c r="D82" s="313"/>
      <c r="E82" s="313"/>
      <c r="F82" s="336" t="s">
        <v>1123</v>
      </c>
      <c r="G82" s="337"/>
      <c r="H82" s="313" t="s">
        <v>1132</v>
      </c>
      <c r="I82" s="313" t="s">
        <v>1133</v>
      </c>
      <c r="J82" s="313"/>
      <c r="K82" s="327"/>
    </row>
    <row r="83" s="1" customFormat="1" ht="15" customHeight="1">
      <c r="B83" s="338"/>
      <c r="C83" s="339" t="s">
        <v>1134</v>
      </c>
      <c r="D83" s="339"/>
      <c r="E83" s="339"/>
      <c r="F83" s="340" t="s">
        <v>1129</v>
      </c>
      <c r="G83" s="339"/>
      <c r="H83" s="339" t="s">
        <v>1135</v>
      </c>
      <c r="I83" s="339" t="s">
        <v>1125</v>
      </c>
      <c r="J83" s="339">
        <v>15</v>
      </c>
      <c r="K83" s="327"/>
    </row>
    <row r="84" s="1" customFormat="1" ht="15" customHeight="1">
      <c r="B84" s="338"/>
      <c r="C84" s="339" t="s">
        <v>1136</v>
      </c>
      <c r="D84" s="339"/>
      <c r="E84" s="339"/>
      <c r="F84" s="340" t="s">
        <v>1129</v>
      </c>
      <c r="G84" s="339"/>
      <c r="H84" s="339" t="s">
        <v>1137</v>
      </c>
      <c r="I84" s="339" t="s">
        <v>1125</v>
      </c>
      <c r="J84" s="339">
        <v>15</v>
      </c>
      <c r="K84" s="327"/>
    </row>
    <row r="85" s="1" customFormat="1" ht="15" customHeight="1">
      <c r="B85" s="338"/>
      <c r="C85" s="339" t="s">
        <v>1138</v>
      </c>
      <c r="D85" s="339"/>
      <c r="E85" s="339"/>
      <c r="F85" s="340" t="s">
        <v>1129</v>
      </c>
      <c r="G85" s="339"/>
      <c r="H85" s="339" t="s">
        <v>1139</v>
      </c>
      <c r="I85" s="339" t="s">
        <v>1125</v>
      </c>
      <c r="J85" s="339">
        <v>20</v>
      </c>
      <c r="K85" s="327"/>
    </row>
    <row r="86" s="1" customFormat="1" ht="15" customHeight="1">
      <c r="B86" s="338"/>
      <c r="C86" s="339" t="s">
        <v>1140</v>
      </c>
      <c r="D86" s="339"/>
      <c r="E86" s="339"/>
      <c r="F86" s="340" t="s">
        <v>1129</v>
      </c>
      <c r="G86" s="339"/>
      <c r="H86" s="339" t="s">
        <v>1141</v>
      </c>
      <c r="I86" s="339" t="s">
        <v>1125</v>
      </c>
      <c r="J86" s="339">
        <v>20</v>
      </c>
      <c r="K86" s="327"/>
    </row>
    <row r="87" s="1" customFormat="1" ht="15" customHeight="1">
      <c r="B87" s="338"/>
      <c r="C87" s="313" t="s">
        <v>1142</v>
      </c>
      <c r="D87" s="313"/>
      <c r="E87" s="313"/>
      <c r="F87" s="336" t="s">
        <v>1129</v>
      </c>
      <c r="G87" s="337"/>
      <c r="H87" s="313" t="s">
        <v>1143</v>
      </c>
      <c r="I87" s="313" t="s">
        <v>1125</v>
      </c>
      <c r="J87" s="313">
        <v>50</v>
      </c>
      <c r="K87" s="327"/>
    </row>
    <row r="88" s="1" customFormat="1" ht="15" customHeight="1">
      <c r="B88" s="338"/>
      <c r="C88" s="313" t="s">
        <v>1144</v>
      </c>
      <c r="D88" s="313"/>
      <c r="E88" s="313"/>
      <c r="F88" s="336" t="s">
        <v>1129</v>
      </c>
      <c r="G88" s="337"/>
      <c r="H88" s="313" t="s">
        <v>1145</v>
      </c>
      <c r="I88" s="313" t="s">
        <v>1125</v>
      </c>
      <c r="J88" s="313">
        <v>20</v>
      </c>
      <c r="K88" s="327"/>
    </row>
    <row r="89" s="1" customFormat="1" ht="15" customHeight="1">
      <c r="B89" s="338"/>
      <c r="C89" s="313" t="s">
        <v>1146</v>
      </c>
      <c r="D89" s="313"/>
      <c r="E89" s="313"/>
      <c r="F89" s="336" t="s">
        <v>1129</v>
      </c>
      <c r="G89" s="337"/>
      <c r="H89" s="313" t="s">
        <v>1147</v>
      </c>
      <c r="I89" s="313" t="s">
        <v>1125</v>
      </c>
      <c r="J89" s="313">
        <v>20</v>
      </c>
      <c r="K89" s="327"/>
    </row>
    <row r="90" s="1" customFormat="1" ht="15" customHeight="1">
      <c r="B90" s="338"/>
      <c r="C90" s="313" t="s">
        <v>1148</v>
      </c>
      <c r="D90" s="313"/>
      <c r="E90" s="313"/>
      <c r="F90" s="336" t="s">
        <v>1129</v>
      </c>
      <c r="G90" s="337"/>
      <c r="H90" s="313" t="s">
        <v>1149</v>
      </c>
      <c r="I90" s="313" t="s">
        <v>1125</v>
      </c>
      <c r="J90" s="313">
        <v>50</v>
      </c>
      <c r="K90" s="327"/>
    </row>
    <row r="91" s="1" customFormat="1" ht="15" customHeight="1">
      <c r="B91" s="338"/>
      <c r="C91" s="313" t="s">
        <v>1150</v>
      </c>
      <c r="D91" s="313"/>
      <c r="E91" s="313"/>
      <c r="F91" s="336" t="s">
        <v>1129</v>
      </c>
      <c r="G91" s="337"/>
      <c r="H91" s="313" t="s">
        <v>1150</v>
      </c>
      <c r="I91" s="313" t="s">
        <v>1125</v>
      </c>
      <c r="J91" s="313">
        <v>50</v>
      </c>
      <c r="K91" s="327"/>
    </row>
    <row r="92" s="1" customFormat="1" ht="15" customHeight="1">
      <c r="B92" s="338"/>
      <c r="C92" s="313" t="s">
        <v>1151</v>
      </c>
      <c r="D92" s="313"/>
      <c r="E92" s="313"/>
      <c r="F92" s="336" t="s">
        <v>1129</v>
      </c>
      <c r="G92" s="337"/>
      <c r="H92" s="313" t="s">
        <v>1152</v>
      </c>
      <c r="I92" s="313" t="s">
        <v>1125</v>
      </c>
      <c r="J92" s="313">
        <v>255</v>
      </c>
      <c r="K92" s="327"/>
    </row>
    <row r="93" s="1" customFormat="1" ht="15" customHeight="1">
      <c r="B93" s="338"/>
      <c r="C93" s="313" t="s">
        <v>1153</v>
      </c>
      <c r="D93" s="313"/>
      <c r="E93" s="313"/>
      <c r="F93" s="336" t="s">
        <v>1123</v>
      </c>
      <c r="G93" s="337"/>
      <c r="H93" s="313" t="s">
        <v>1154</v>
      </c>
      <c r="I93" s="313" t="s">
        <v>1155</v>
      </c>
      <c r="J93" s="313"/>
      <c r="K93" s="327"/>
    </row>
    <row r="94" s="1" customFormat="1" ht="15" customHeight="1">
      <c r="B94" s="338"/>
      <c r="C94" s="313" t="s">
        <v>1156</v>
      </c>
      <c r="D94" s="313"/>
      <c r="E94" s="313"/>
      <c r="F94" s="336" t="s">
        <v>1123</v>
      </c>
      <c r="G94" s="337"/>
      <c r="H94" s="313" t="s">
        <v>1157</v>
      </c>
      <c r="I94" s="313" t="s">
        <v>1158</v>
      </c>
      <c r="J94" s="313"/>
      <c r="K94" s="327"/>
    </row>
    <row r="95" s="1" customFormat="1" ht="15" customHeight="1">
      <c r="B95" s="338"/>
      <c r="C95" s="313" t="s">
        <v>1159</v>
      </c>
      <c r="D95" s="313"/>
      <c r="E95" s="313"/>
      <c r="F95" s="336" t="s">
        <v>1123</v>
      </c>
      <c r="G95" s="337"/>
      <c r="H95" s="313" t="s">
        <v>1159</v>
      </c>
      <c r="I95" s="313" t="s">
        <v>1158</v>
      </c>
      <c r="J95" s="313"/>
      <c r="K95" s="327"/>
    </row>
    <row r="96" s="1" customFormat="1" ht="15" customHeight="1">
      <c r="B96" s="338"/>
      <c r="C96" s="313" t="s">
        <v>40</v>
      </c>
      <c r="D96" s="313"/>
      <c r="E96" s="313"/>
      <c r="F96" s="336" t="s">
        <v>1123</v>
      </c>
      <c r="G96" s="337"/>
      <c r="H96" s="313" t="s">
        <v>1160</v>
      </c>
      <c r="I96" s="313" t="s">
        <v>1158</v>
      </c>
      <c r="J96" s="313"/>
      <c r="K96" s="327"/>
    </row>
    <row r="97" s="1" customFormat="1" ht="15" customHeight="1">
      <c r="B97" s="338"/>
      <c r="C97" s="313" t="s">
        <v>50</v>
      </c>
      <c r="D97" s="313"/>
      <c r="E97" s="313"/>
      <c r="F97" s="336" t="s">
        <v>1123</v>
      </c>
      <c r="G97" s="337"/>
      <c r="H97" s="313" t="s">
        <v>1161</v>
      </c>
      <c r="I97" s="313" t="s">
        <v>1158</v>
      </c>
      <c r="J97" s="313"/>
      <c r="K97" s="327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</row>
    <row r="101" s="1" customFormat="1" ht="7.5" customHeight="1"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="1" customFormat="1" ht="45" customHeight="1">
      <c r="B102" s="325"/>
      <c r="C102" s="326" t="s">
        <v>1162</v>
      </c>
      <c r="D102" s="326"/>
      <c r="E102" s="326"/>
      <c r="F102" s="326"/>
      <c r="G102" s="326"/>
      <c r="H102" s="326"/>
      <c r="I102" s="326"/>
      <c r="J102" s="326"/>
      <c r="K102" s="327"/>
    </row>
    <row r="103" s="1" customFormat="1" ht="17.25" customHeight="1">
      <c r="B103" s="325"/>
      <c r="C103" s="328" t="s">
        <v>1117</v>
      </c>
      <c r="D103" s="328"/>
      <c r="E103" s="328"/>
      <c r="F103" s="328" t="s">
        <v>1118</v>
      </c>
      <c r="G103" s="329"/>
      <c r="H103" s="328" t="s">
        <v>56</v>
      </c>
      <c r="I103" s="328" t="s">
        <v>59</v>
      </c>
      <c r="J103" s="328" t="s">
        <v>1119</v>
      </c>
      <c r="K103" s="327"/>
    </row>
    <row r="104" s="1" customFormat="1" ht="17.25" customHeight="1">
      <c r="B104" s="325"/>
      <c r="C104" s="330" t="s">
        <v>1120</v>
      </c>
      <c r="D104" s="330"/>
      <c r="E104" s="330"/>
      <c r="F104" s="331" t="s">
        <v>1121</v>
      </c>
      <c r="G104" s="332"/>
      <c r="H104" s="330"/>
      <c r="I104" s="330"/>
      <c r="J104" s="330" t="s">
        <v>1122</v>
      </c>
      <c r="K104" s="327"/>
    </row>
    <row r="105" s="1" customFormat="1" ht="5.25" customHeight="1">
      <c r="B105" s="325"/>
      <c r="C105" s="328"/>
      <c r="D105" s="328"/>
      <c r="E105" s="328"/>
      <c r="F105" s="328"/>
      <c r="G105" s="346"/>
      <c r="H105" s="328"/>
      <c r="I105" s="328"/>
      <c r="J105" s="328"/>
      <c r="K105" s="327"/>
    </row>
    <row r="106" s="1" customFormat="1" ht="15" customHeight="1">
      <c r="B106" s="325"/>
      <c r="C106" s="313" t="s">
        <v>55</v>
      </c>
      <c r="D106" s="335"/>
      <c r="E106" s="335"/>
      <c r="F106" s="336" t="s">
        <v>1123</v>
      </c>
      <c r="G106" s="313"/>
      <c r="H106" s="313" t="s">
        <v>1163</v>
      </c>
      <c r="I106" s="313" t="s">
        <v>1125</v>
      </c>
      <c r="J106" s="313">
        <v>20</v>
      </c>
      <c r="K106" s="327"/>
    </row>
    <row r="107" s="1" customFormat="1" ht="15" customHeight="1">
      <c r="B107" s="325"/>
      <c r="C107" s="313" t="s">
        <v>1126</v>
      </c>
      <c r="D107" s="313"/>
      <c r="E107" s="313"/>
      <c r="F107" s="336" t="s">
        <v>1123</v>
      </c>
      <c r="G107" s="313"/>
      <c r="H107" s="313" t="s">
        <v>1163</v>
      </c>
      <c r="I107" s="313" t="s">
        <v>1125</v>
      </c>
      <c r="J107" s="313">
        <v>120</v>
      </c>
      <c r="K107" s="327"/>
    </row>
    <row r="108" s="1" customFormat="1" ht="15" customHeight="1">
      <c r="B108" s="338"/>
      <c r="C108" s="313" t="s">
        <v>1128</v>
      </c>
      <c r="D108" s="313"/>
      <c r="E108" s="313"/>
      <c r="F108" s="336" t="s">
        <v>1129</v>
      </c>
      <c r="G108" s="313"/>
      <c r="H108" s="313" t="s">
        <v>1163</v>
      </c>
      <c r="I108" s="313" t="s">
        <v>1125</v>
      </c>
      <c r="J108" s="313">
        <v>50</v>
      </c>
      <c r="K108" s="327"/>
    </row>
    <row r="109" s="1" customFormat="1" ht="15" customHeight="1">
      <c r="B109" s="338"/>
      <c r="C109" s="313" t="s">
        <v>1131</v>
      </c>
      <c r="D109" s="313"/>
      <c r="E109" s="313"/>
      <c r="F109" s="336" t="s">
        <v>1123</v>
      </c>
      <c r="G109" s="313"/>
      <c r="H109" s="313" t="s">
        <v>1163</v>
      </c>
      <c r="I109" s="313" t="s">
        <v>1133</v>
      </c>
      <c r="J109" s="313"/>
      <c r="K109" s="327"/>
    </row>
    <row r="110" s="1" customFormat="1" ht="15" customHeight="1">
      <c r="B110" s="338"/>
      <c r="C110" s="313" t="s">
        <v>1142</v>
      </c>
      <c r="D110" s="313"/>
      <c r="E110" s="313"/>
      <c r="F110" s="336" t="s">
        <v>1129</v>
      </c>
      <c r="G110" s="313"/>
      <c r="H110" s="313" t="s">
        <v>1163</v>
      </c>
      <c r="I110" s="313" t="s">
        <v>1125</v>
      </c>
      <c r="J110" s="313">
        <v>50</v>
      </c>
      <c r="K110" s="327"/>
    </row>
    <row r="111" s="1" customFormat="1" ht="15" customHeight="1">
      <c r="B111" s="338"/>
      <c r="C111" s="313" t="s">
        <v>1150</v>
      </c>
      <c r="D111" s="313"/>
      <c r="E111" s="313"/>
      <c r="F111" s="336" t="s">
        <v>1129</v>
      </c>
      <c r="G111" s="313"/>
      <c r="H111" s="313" t="s">
        <v>1163</v>
      </c>
      <c r="I111" s="313" t="s">
        <v>1125</v>
      </c>
      <c r="J111" s="313">
        <v>50</v>
      </c>
      <c r="K111" s="327"/>
    </row>
    <row r="112" s="1" customFormat="1" ht="15" customHeight="1">
      <c r="B112" s="338"/>
      <c r="C112" s="313" t="s">
        <v>1148</v>
      </c>
      <c r="D112" s="313"/>
      <c r="E112" s="313"/>
      <c r="F112" s="336" t="s">
        <v>1129</v>
      </c>
      <c r="G112" s="313"/>
      <c r="H112" s="313" t="s">
        <v>1163</v>
      </c>
      <c r="I112" s="313" t="s">
        <v>1125</v>
      </c>
      <c r="J112" s="313">
        <v>50</v>
      </c>
      <c r="K112" s="327"/>
    </row>
    <row r="113" s="1" customFormat="1" ht="15" customHeight="1">
      <c r="B113" s="338"/>
      <c r="C113" s="313" t="s">
        <v>55</v>
      </c>
      <c r="D113" s="313"/>
      <c r="E113" s="313"/>
      <c r="F113" s="336" t="s">
        <v>1123</v>
      </c>
      <c r="G113" s="313"/>
      <c r="H113" s="313" t="s">
        <v>1164</v>
      </c>
      <c r="I113" s="313" t="s">
        <v>1125</v>
      </c>
      <c r="J113" s="313">
        <v>20</v>
      </c>
      <c r="K113" s="327"/>
    </row>
    <row r="114" s="1" customFormat="1" ht="15" customHeight="1">
      <c r="B114" s="338"/>
      <c r="C114" s="313" t="s">
        <v>1165</v>
      </c>
      <c r="D114" s="313"/>
      <c r="E114" s="313"/>
      <c r="F114" s="336" t="s">
        <v>1123</v>
      </c>
      <c r="G114" s="313"/>
      <c r="H114" s="313" t="s">
        <v>1166</v>
      </c>
      <c r="I114" s="313" t="s">
        <v>1125</v>
      </c>
      <c r="J114" s="313">
        <v>120</v>
      </c>
      <c r="K114" s="327"/>
    </row>
    <row r="115" s="1" customFormat="1" ht="15" customHeight="1">
      <c r="B115" s="338"/>
      <c r="C115" s="313" t="s">
        <v>40</v>
      </c>
      <c r="D115" s="313"/>
      <c r="E115" s="313"/>
      <c r="F115" s="336" t="s">
        <v>1123</v>
      </c>
      <c r="G115" s="313"/>
      <c r="H115" s="313" t="s">
        <v>1167</v>
      </c>
      <c r="I115" s="313" t="s">
        <v>1158</v>
      </c>
      <c r="J115" s="313"/>
      <c r="K115" s="327"/>
    </row>
    <row r="116" s="1" customFormat="1" ht="15" customHeight="1">
      <c r="B116" s="338"/>
      <c r="C116" s="313" t="s">
        <v>50</v>
      </c>
      <c r="D116" s="313"/>
      <c r="E116" s="313"/>
      <c r="F116" s="336" t="s">
        <v>1123</v>
      </c>
      <c r="G116" s="313"/>
      <c r="H116" s="313" t="s">
        <v>1168</v>
      </c>
      <c r="I116" s="313" t="s">
        <v>1158</v>
      </c>
      <c r="J116" s="313"/>
      <c r="K116" s="327"/>
    </row>
    <row r="117" s="1" customFormat="1" ht="15" customHeight="1">
      <c r="B117" s="338"/>
      <c r="C117" s="313" t="s">
        <v>59</v>
      </c>
      <c r="D117" s="313"/>
      <c r="E117" s="313"/>
      <c r="F117" s="336" t="s">
        <v>1123</v>
      </c>
      <c r="G117" s="313"/>
      <c r="H117" s="313" t="s">
        <v>1169</v>
      </c>
      <c r="I117" s="313" t="s">
        <v>1170</v>
      </c>
      <c r="J117" s="313"/>
      <c r="K117" s="327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49"/>
      <c r="D119" s="349"/>
      <c r="E119" s="349"/>
      <c r="F119" s="350"/>
      <c r="G119" s="349"/>
      <c r="H119" s="349"/>
      <c r="I119" s="349"/>
      <c r="J119" s="349"/>
      <c r="K119" s="348"/>
    </row>
    <row r="120" s="1" customFormat="1" ht="18.75" customHeight="1"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</row>
    <row r="121" s="1" customFormat="1" ht="7.5" customHeight="1">
      <c r="B121" s="351"/>
      <c r="C121" s="352"/>
      <c r="D121" s="352"/>
      <c r="E121" s="352"/>
      <c r="F121" s="352"/>
      <c r="G121" s="352"/>
      <c r="H121" s="352"/>
      <c r="I121" s="352"/>
      <c r="J121" s="352"/>
      <c r="K121" s="353"/>
    </row>
    <row r="122" s="1" customFormat="1" ht="45" customHeight="1">
      <c r="B122" s="354"/>
      <c r="C122" s="304" t="s">
        <v>1171</v>
      </c>
      <c r="D122" s="304"/>
      <c r="E122" s="304"/>
      <c r="F122" s="304"/>
      <c r="G122" s="304"/>
      <c r="H122" s="304"/>
      <c r="I122" s="304"/>
      <c r="J122" s="304"/>
      <c r="K122" s="355"/>
    </row>
    <row r="123" s="1" customFormat="1" ht="17.25" customHeight="1">
      <c r="B123" s="356"/>
      <c r="C123" s="328" t="s">
        <v>1117</v>
      </c>
      <c r="D123" s="328"/>
      <c r="E123" s="328"/>
      <c r="F123" s="328" t="s">
        <v>1118</v>
      </c>
      <c r="G123" s="329"/>
      <c r="H123" s="328" t="s">
        <v>56</v>
      </c>
      <c r="I123" s="328" t="s">
        <v>59</v>
      </c>
      <c r="J123" s="328" t="s">
        <v>1119</v>
      </c>
      <c r="K123" s="357"/>
    </row>
    <row r="124" s="1" customFormat="1" ht="17.25" customHeight="1">
      <c r="B124" s="356"/>
      <c r="C124" s="330" t="s">
        <v>1120</v>
      </c>
      <c r="D124" s="330"/>
      <c r="E124" s="330"/>
      <c r="F124" s="331" t="s">
        <v>1121</v>
      </c>
      <c r="G124" s="332"/>
      <c r="H124" s="330"/>
      <c r="I124" s="330"/>
      <c r="J124" s="330" t="s">
        <v>1122</v>
      </c>
      <c r="K124" s="357"/>
    </row>
    <row r="125" s="1" customFormat="1" ht="5.25" customHeight="1">
      <c r="B125" s="358"/>
      <c r="C125" s="333"/>
      <c r="D125" s="333"/>
      <c r="E125" s="333"/>
      <c r="F125" s="333"/>
      <c r="G125" s="359"/>
      <c r="H125" s="333"/>
      <c r="I125" s="333"/>
      <c r="J125" s="333"/>
      <c r="K125" s="360"/>
    </row>
    <row r="126" s="1" customFormat="1" ht="15" customHeight="1">
      <c r="B126" s="358"/>
      <c r="C126" s="313" t="s">
        <v>1126</v>
      </c>
      <c r="D126" s="335"/>
      <c r="E126" s="335"/>
      <c r="F126" s="336" t="s">
        <v>1123</v>
      </c>
      <c r="G126" s="313"/>
      <c r="H126" s="313" t="s">
        <v>1163</v>
      </c>
      <c r="I126" s="313" t="s">
        <v>1125</v>
      </c>
      <c r="J126" s="313">
        <v>120</v>
      </c>
      <c r="K126" s="361"/>
    </row>
    <row r="127" s="1" customFormat="1" ht="15" customHeight="1">
      <c r="B127" s="358"/>
      <c r="C127" s="313" t="s">
        <v>1172</v>
      </c>
      <c r="D127" s="313"/>
      <c r="E127" s="313"/>
      <c r="F127" s="336" t="s">
        <v>1123</v>
      </c>
      <c r="G127" s="313"/>
      <c r="H127" s="313" t="s">
        <v>1173</v>
      </c>
      <c r="I127" s="313" t="s">
        <v>1125</v>
      </c>
      <c r="J127" s="313" t="s">
        <v>1174</v>
      </c>
      <c r="K127" s="361"/>
    </row>
    <row r="128" s="1" customFormat="1" ht="15" customHeight="1">
      <c r="B128" s="358"/>
      <c r="C128" s="313" t="s">
        <v>1071</v>
      </c>
      <c r="D128" s="313"/>
      <c r="E128" s="313"/>
      <c r="F128" s="336" t="s">
        <v>1123</v>
      </c>
      <c r="G128" s="313"/>
      <c r="H128" s="313" t="s">
        <v>1175</v>
      </c>
      <c r="I128" s="313" t="s">
        <v>1125</v>
      </c>
      <c r="J128" s="313" t="s">
        <v>1174</v>
      </c>
      <c r="K128" s="361"/>
    </row>
    <row r="129" s="1" customFormat="1" ht="15" customHeight="1">
      <c r="B129" s="358"/>
      <c r="C129" s="313" t="s">
        <v>1134</v>
      </c>
      <c r="D129" s="313"/>
      <c r="E129" s="313"/>
      <c r="F129" s="336" t="s">
        <v>1129</v>
      </c>
      <c r="G129" s="313"/>
      <c r="H129" s="313" t="s">
        <v>1135</v>
      </c>
      <c r="I129" s="313" t="s">
        <v>1125</v>
      </c>
      <c r="J129" s="313">
        <v>15</v>
      </c>
      <c r="K129" s="361"/>
    </row>
    <row r="130" s="1" customFormat="1" ht="15" customHeight="1">
      <c r="B130" s="358"/>
      <c r="C130" s="339" t="s">
        <v>1136</v>
      </c>
      <c r="D130" s="339"/>
      <c r="E130" s="339"/>
      <c r="F130" s="340" t="s">
        <v>1129</v>
      </c>
      <c r="G130" s="339"/>
      <c r="H130" s="339" t="s">
        <v>1137</v>
      </c>
      <c r="I130" s="339" t="s">
        <v>1125</v>
      </c>
      <c r="J130" s="339">
        <v>15</v>
      </c>
      <c r="K130" s="361"/>
    </row>
    <row r="131" s="1" customFormat="1" ht="15" customHeight="1">
      <c r="B131" s="358"/>
      <c r="C131" s="339" t="s">
        <v>1138</v>
      </c>
      <c r="D131" s="339"/>
      <c r="E131" s="339"/>
      <c r="F131" s="340" t="s">
        <v>1129</v>
      </c>
      <c r="G131" s="339"/>
      <c r="H131" s="339" t="s">
        <v>1139</v>
      </c>
      <c r="I131" s="339" t="s">
        <v>1125</v>
      </c>
      <c r="J131" s="339">
        <v>20</v>
      </c>
      <c r="K131" s="361"/>
    </row>
    <row r="132" s="1" customFormat="1" ht="15" customHeight="1">
      <c r="B132" s="358"/>
      <c r="C132" s="339" t="s">
        <v>1140</v>
      </c>
      <c r="D132" s="339"/>
      <c r="E132" s="339"/>
      <c r="F132" s="340" t="s">
        <v>1129</v>
      </c>
      <c r="G132" s="339"/>
      <c r="H132" s="339" t="s">
        <v>1141</v>
      </c>
      <c r="I132" s="339" t="s">
        <v>1125</v>
      </c>
      <c r="J132" s="339">
        <v>20</v>
      </c>
      <c r="K132" s="361"/>
    </row>
    <row r="133" s="1" customFormat="1" ht="15" customHeight="1">
      <c r="B133" s="358"/>
      <c r="C133" s="313" t="s">
        <v>1128</v>
      </c>
      <c r="D133" s="313"/>
      <c r="E133" s="313"/>
      <c r="F133" s="336" t="s">
        <v>1129</v>
      </c>
      <c r="G133" s="313"/>
      <c r="H133" s="313" t="s">
        <v>1163</v>
      </c>
      <c r="I133" s="313" t="s">
        <v>1125</v>
      </c>
      <c r="J133" s="313">
        <v>50</v>
      </c>
      <c r="K133" s="361"/>
    </row>
    <row r="134" s="1" customFormat="1" ht="15" customHeight="1">
      <c r="B134" s="358"/>
      <c r="C134" s="313" t="s">
        <v>1142</v>
      </c>
      <c r="D134" s="313"/>
      <c r="E134" s="313"/>
      <c r="F134" s="336" t="s">
        <v>1129</v>
      </c>
      <c r="G134" s="313"/>
      <c r="H134" s="313" t="s">
        <v>1163</v>
      </c>
      <c r="I134" s="313" t="s">
        <v>1125</v>
      </c>
      <c r="J134" s="313">
        <v>50</v>
      </c>
      <c r="K134" s="361"/>
    </row>
    <row r="135" s="1" customFormat="1" ht="15" customHeight="1">
      <c r="B135" s="358"/>
      <c r="C135" s="313" t="s">
        <v>1148</v>
      </c>
      <c r="D135" s="313"/>
      <c r="E135" s="313"/>
      <c r="F135" s="336" t="s">
        <v>1129</v>
      </c>
      <c r="G135" s="313"/>
      <c r="H135" s="313" t="s">
        <v>1163</v>
      </c>
      <c r="I135" s="313" t="s">
        <v>1125</v>
      </c>
      <c r="J135" s="313">
        <v>50</v>
      </c>
      <c r="K135" s="361"/>
    </row>
    <row r="136" s="1" customFormat="1" ht="15" customHeight="1">
      <c r="B136" s="358"/>
      <c r="C136" s="313" t="s">
        <v>1150</v>
      </c>
      <c r="D136" s="313"/>
      <c r="E136" s="313"/>
      <c r="F136" s="336" t="s">
        <v>1129</v>
      </c>
      <c r="G136" s="313"/>
      <c r="H136" s="313" t="s">
        <v>1163</v>
      </c>
      <c r="I136" s="313" t="s">
        <v>1125</v>
      </c>
      <c r="J136" s="313">
        <v>50</v>
      </c>
      <c r="K136" s="361"/>
    </row>
    <row r="137" s="1" customFormat="1" ht="15" customHeight="1">
      <c r="B137" s="358"/>
      <c r="C137" s="313" t="s">
        <v>1151</v>
      </c>
      <c r="D137" s="313"/>
      <c r="E137" s="313"/>
      <c r="F137" s="336" t="s">
        <v>1129</v>
      </c>
      <c r="G137" s="313"/>
      <c r="H137" s="313" t="s">
        <v>1176</v>
      </c>
      <c r="I137" s="313" t="s">
        <v>1125</v>
      </c>
      <c r="J137" s="313">
        <v>255</v>
      </c>
      <c r="K137" s="361"/>
    </row>
    <row r="138" s="1" customFormat="1" ht="15" customHeight="1">
      <c r="B138" s="358"/>
      <c r="C138" s="313" t="s">
        <v>1153</v>
      </c>
      <c r="D138" s="313"/>
      <c r="E138" s="313"/>
      <c r="F138" s="336" t="s">
        <v>1123</v>
      </c>
      <c r="G138" s="313"/>
      <c r="H138" s="313" t="s">
        <v>1177</v>
      </c>
      <c r="I138" s="313" t="s">
        <v>1155</v>
      </c>
      <c r="J138" s="313"/>
      <c r="K138" s="361"/>
    </row>
    <row r="139" s="1" customFormat="1" ht="15" customHeight="1">
      <c r="B139" s="358"/>
      <c r="C139" s="313" t="s">
        <v>1156</v>
      </c>
      <c r="D139" s="313"/>
      <c r="E139" s="313"/>
      <c r="F139" s="336" t="s">
        <v>1123</v>
      </c>
      <c r="G139" s="313"/>
      <c r="H139" s="313" t="s">
        <v>1178</v>
      </c>
      <c r="I139" s="313" t="s">
        <v>1158</v>
      </c>
      <c r="J139" s="313"/>
      <c r="K139" s="361"/>
    </row>
    <row r="140" s="1" customFormat="1" ht="15" customHeight="1">
      <c r="B140" s="358"/>
      <c r="C140" s="313" t="s">
        <v>1159</v>
      </c>
      <c r="D140" s="313"/>
      <c r="E140" s="313"/>
      <c r="F140" s="336" t="s">
        <v>1123</v>
      </c>
      <c r="G140" s="313"/>
      <c r="H140" s="313" t="s">
        <v>1159</v>
      </c>
      <c r="I140" s="313" t="s">
        <v>1158</v>
      </c>
      <c r="J140" s="313"/>
      <c r="K140" s="361"/>
    </row>
    <row r="141" s="1" customFormat="1" ht="15" customHeight="1">
      <c r="B141" s="358"/>
      <c r="C141" s="313" t="s">
        <v>40</v>
      </c>
      <c r="D141" s="313"/>
      <c r="E141" s="313"/>
      <c r="F141" s="336" t="s">
        <v>1123</v>
      </c>
      <c r="G141" s="313"/>
      <c r="H141" s="313" t="s">
        <v>1179</v>
      </c>
      <c r="I141" s="313" t="s">
        <v>1158</v>
      </c>
      <c r="J141" s="313"/>
      <c r="K141" s="361"/>
    </row>
    <row r="142" s="1" customFormat="1" ht="15" customHeight="1">
      <c r="B142" s="358"/>
      <c r="C142" s="313" t="s">
        <v>1180</v>
      </c>
      <c r="D142" s="313"/>
      <c r="E142" s="313"/>
      <c r="F142" s="336" t="s">
        <v>1123</v>
      </c>
      <c r="G142" s="313"/>
      <c r="H142" s="313" t="s">
        <v>1181</v>
      </c>
      <c r="I142" s="313" t="s">
        <v>1158</v>
      </c>
      <c r="J142" s="313"/>
      <c r="K142" s="361"/>
    </row>
    <row r="143" s="1" customFormat="1" ht="15" customHeight="1">
      <c r="B143" s="362"/>
      <c r="C143" s="363"/>
      <c r="D143" s="363"/>
      <c r="E143" s="363"/>
      <c r="F143" s="363"/>
      <c r="G143" s="363"/>
      <c r="H143" s="363"/>
      <c r="I143" s="363"/>
      <c r="J143" s="363"/>
      <c r="K143" s="364"/>
    </row>
    <row r="144" s="1" customFormat="1" ht="18.75" customHeight="1">
      <c r="B144" s="349"/>
      <c r="C144" s="349"/>
      <c r="D144" s="349"/>
      <c r="E144" s="349"/>
      <c r="F144" s="350"/>
      <c r="G144" s="349"/>
      <c r="H144" s="349"/>
      <c r="I144" s="349"/>
      <c r="J144" s="349"/>
      <c r="K144" s="349"/>
    </row>
    <row r="145" s="1" customFormat="1" ht="18.75" customHeight="1"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</row>
    <row r="146" s="1" customFormat="1" ht="7.5" customHeight="1"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="1" customFormat="1" ht="45" customHeight="1">
      <c r="B147" s="325"/>
      <c r="C147" s="326" t="s">
        <v>1182</v>
      </c>
      <c r="D147" s="326"/>
      <c r="E147" s="326"/>
      <c r="F147" s="326"/>
      <c r="G147" s="326"/>
      <c r="H147" s="326"/>
      <c r="I147" s="326"/>
      <c r="J147" s="326"/>
      <c r="K147" s="327"/>
    </row>
    <row r="148" s="1" customFormat="1" ht="17.25" customHeight="1">
      <c r="B148" s="325"/>
      <c r="C148" s="328" t="s">
        <v>1117</v>
      </c>
      <c r="D148" s="328"/>
      <c r="E148" s="328"/>
      <c r="F148" s="328" t="s">
        <v>1118</v>
      </c>
      <c r="G148" s="329"/>
      <c r="H148" s="328" t="s">
        <v>56</v>
      </c>
      <c r="I148" s="328" t="s">
        <v>59</v>
      </c>
      <c r="J148" s="328" t="s">
        <v>1119</v>
      </c>
      <c r="K148" s="327"/>
    </row>
    <row r="149" s="1" customFormat="1" ht="17.25" customHeight="1">
      <c r="B149" s="325"/>
      <c r="C149" s="330" t="s">
        <v>1120</v>
      </c>
      <c r="D149" s="330"/>
      <c r="E149" s="330"/>
      <c r="F149" s="331" t="s">
        <v>1121</v>
      </c>
      <c r="G149" s="332"/>
      <c r="H149" s="330"/>
      <c r="I149" s="330"/>
      <c r="J149" s="330" t="s">
        <v>1122</v>
      </c>
      <c r="K149" s="327"/>
    </row>
    <row r="150" s="1" customFormat="1" ht="5.25" customHeight="1">
      <c r="B150" s="338"/>
      <c r="C150" s="333"/>
      <c r="D150" s="333"/>
      <c r="E150" s="333"/>
      <c r="F150" s="333"/>
      <c r="G150" s="334"/>
      <c r="H150" s="333"/>
      <c r="I150" s="333"/>
      <c r="J150" s="333"/>
      <c r="K150" s="361"/>
    </row>
    <row r="151" s="1" customFormat="1" ht="15" customHeight="1">
      <c r="B151" s="338"/>
      <c r="C151" s="365" t="s">
        <v>1126</v>
      </c>
      <c r="D151" s="313"/>
      <c r="E151" s="313"/>
      <c r="F151" s="366" t="s">
        <v>1123</v>
      </c>
      <c r="G151" s="313"/>
      <c r="H151" s="365" t="s">
        <v>1163</v>
      </c>
      <c r="I151" s="365" t="s">
        <v>1125</v>
      </c>
      <c r="J151" s="365">
        <v>120</v>
      </c>
      <c r="K151" s="361"/>
    </row>
    <row r="152" s="1" customFormat="1" ht="15" customHeight="1">
      <c r="B152" s="338"/>
      <c r="C152" s="365" t="s">
        <v>1172</v>
      </c>
      <c r="D152" s="313"/>
      <c r="E152" s="313"/>
      <c r="F152" s="366" t="s">
        <v>1123</v>
      </c>
      <c r="G152" s="313"/>
      <c r="H152" s="365" t="s">
        <v>1183</v>
      </c>
      <c r="I152" s="365" t="s">
        <v>1125</v>
      </c>
      <c r="J152" s="365" t="s">
        <v>1174</v>
      </c>
      <c r="K152" s="361"/>
    </row>
    <row r="153" s="1" customFormat="1" ht="15" customHeight="1">
      <c r="B153" s="338"/>
      <c r="C153" s="365" t="s">
        <v>1071</v>
      </c>
      <c r="D153" s="313"/>
      <c r="E153" s="313"/>
      <c r="F153" s="366" t="s">
        <v>1123</v>
      </c>
      <c r="G153" s="313"/>
      <c r="H153" s="365" t="s">
        <v>1184</v>
      </c>
      <c r="I153" s="365" t="s">
        <v>1125</v>
      </c>
      <c r="J153" s="365" t="s">
        <v>1174</v>
      </c>
      <c r="K153" s="361"/>
    </row>
    <row r="154" s="1" customFormat="1" ht="15" customHeight="1">
      <c r="B154" s="338"/>
      <c r="C154" s="365" t="s">
        <v>1128</v>
      </c>
      <c r="D154" s="313"/>
      <c r="E154" s="313"/>
      <c r="F154" s="366" t="s">
        <v>1129</v>
      </c>
      <c r="G154" s="313"/>
      <c r="H154" s="365" t="s">
        <v>1163</v>
      </c>
      <c r="I154" s="365" t="s">
        <v>1125</v>
      </c>
      <c r="J154" s="365">
        <v>50</v>
      </c>
      <c r="K154" s="361"/>
    </row>
    <row r="155" s="1" customFormat="1" ht="15" customHeight="1">
      <c r="B155" s="338"/>
      <c r="C155" s="365" t="s">
        <v>1131</v>
      </c>
      <c r="D155" s="313"/>
      <c r="E155" s="313"/>
      <c r="F155" s="366" t="s">
        <v>1123</v>
      </c>
      <c r="G155" s="313"/>
      <c r="H155" s="365" t="s">
        <v>1163</v>
      </c>
      <c r="I155" s="365" t="s">
        <v>1133</v>
      </c>
      <c r="J155" s="365"/>
      <c r="K155" s="361"/>
    </row>
    <row r="156" s="1" customFormat="1" ht="15" customHeight="1">
      <c r="B156" s="338"/>
      <c r="C156" s="365" t="s">
        <v>1142</v>
      </c>
      <c r="D156" s="313"/>
      <c r="E156" s="313"/>
      <c r="F156" s="366" t="s">
        <v>1129</v>
      </c>
      <c r="G156" s="313"/>
      <c r="H156" s="365" t="s">
        <v>1163</v>
      </c>
      <c r="I156" s="365" t="s">
        <v>1125</v>
      </c>
      <c r="J156" s="365">
        <v>50</v>
      </c>
      <c r="K156" s="361"/>
    </row>
    <row r="157" s="1" customFormat="1" ht="15" customHeight="1">
      <c r="B157" s="338"/>
      <c r="C157" s="365" t="s">
        <v>1150</v>
      </c>
      <c r="D157" s="313"/>
      <c r="E157" s="313"/>
      <c r="F157" s="366" t="s">
        <v>1129</v>
      </c>
      <c r="G157" s="313"/>
      <c r="H157" s="365" t="s">
        <v>1163</v>
      </c>
      <c r="I157" s="365" t="s">
        <v>1125</v>
      </c>
      <c r="J157" s="365">
        <v>50</v>
      </c>
      <c r="K157" s="361"/>
    </row>
    <row r="158" s="1" customFormat="1" ht="15" customHeight="1">
      <c r="B158" s="338"/>
      <c r="C158" s="365" t="s">
        <v>1148</v>
      </c>
      <c r="D158" s="313"/>
      <c r="E158" s="313"/>
      <c r="F158" s="366" t="s">
        <v>1129</v>
      </c>
      <c r="G158" s="313"/>
      <c r="H158" s="365" t="s">
        <v>1163</v>
      </c>
      <c r="I158" s="365" t="s">
        <v>1125</v>
      </c>
      <c r="J158" s="365">
        <v>50</v>
      </c>
      <c r="K158" s="361"/>
    </row>
    <row r="159" s="1" customFormat="1" ht="15" customHeight="1">
      <c r="B159" s="338"/>
      <c r="C159" s="365" t="s">
        <v>154</v>
      </c>
      <c r="D159" s="313"/>
      <c r="E159" s="313"/>
      <c r="F159" s="366" t="s">
        <v>1123</v>
      </c>
      <c r="G159" s="313"/>
      <c r="H159" s="365" t="s">
        <v>1185</v>
      </c>
      <c r="I159" s="365" t="s">
        <v>1125</v>
      </c>
      <c r="J159" s="365" t="s">
        <v>1186</v>
      </c>
      <c r="K159" s="361"/>
    </row>
    <row r="160" s="1" customFormat="1" ht="15" customHeight="1">
      <c r="B160" s="338"/>
      <c r="C160" s="365" t="s">
        <v>1187</v>
      </c>
      <c r="D160" s="313"/>
      <c r="E160" s="313"/>
      <c r="F160" s="366" t="s">
        <v>1123</v>
      </c>
      <c r="G160" s="313"/>
      <c r="H160" s="365" t="s">
        <v>1188</v>
      </c>
      <c r="I160" s="365" t="s">
        <v>1158</v>
      </c>
      <c r="J160" s="365"/>
      <c r="K160" s="361"/>
    </row>
    <row r="161" s="1" customFormat="1" ht="15" customHeight="1">
      <c r="B161" s="367"/>
      <c r="C161" s="347"/>
      <c r="D161" s="347"/>
      <c r="E161" s="347"/>
      <c r="F161" s="347"/>
      <c r="G161" s="347"/>
      <c r="H161" s="347"/>
      <c r="I161" s="347"/>
      <c r="J161" s="347"/>
      <c r="K161" s="368"/>
    </row>
    <row r="162" s="1" customFormat="1" ht="18.75" customHeight="1">
      <c r="B162" s="349"/>
      <c r="C162" s="359"/>
      <c r="D162" s="359"/>
      <c r="E162" s="359"/>
      <c r="F162" s="369"/>
      <c r="G162" s="359"/>
      <c r="H162" s="359"/>
      <c r="I162" s="359"/>
      <c r="J162" s="359"/>
      <c r="K162" s="349"/>
    </row>
    <row r="163" s="1" customFormat="1" ht="18.75" customHeight="1"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</row>
    <row r="164" s="1" customFormat="1" ht="7.5" customHeight="1">
      <c r="B164" s="300"/>
      <c r="C164" s="301"/>
      <c r="D164" s="301"/>
      <c r="E164" s="301"/>
      <c r="F164" s="301"/>
      <c r="G164" s="301"/>
      <c r="H164" s="301"/>
      <c r="I164" s="301"/>
      <c r="J164" s="301"/>
      <c r="K164" s="302"/>
    </row>
    <row r="165" s="1" customFormat="1" ht="45" customHeight="1">
      <c r="B165" s="303"/>
      <c r="C165" s="304" t="s">
        <v>1189</v>
      </c>
      <c r="D165" s="304"/>
      <c r="E165" s="304"/>
      <c r="F165" s="304"/>
      <c r="G165" s="304"/>
      <c r="H165" s="304"/>
      <c r="I165" s="304"/>
      <c r="J165" s="304"/>
      <c r="K165" s="305"/>
    </row>
    <row r="166" s="1" customFormat="1" ht="17.25" customHeight="1">
      <c r="B166" s="303"/>
      <c r="C166" s="328" t="s">
        <v>1117</v>
      </c>
      <c r="D166" s="328"/>
      <c r="E166" s="328"/>
      <c r="F166" s="328" t="s">
        <v>1118</v>
      </c>
      <c r="G166" s="370"/>
      <c r="H166" s="371" t="s">
        <v>56</v>
      </c>
      <c r="I166" s="371" t="s">
        <v>59</v>
      </c>
      <c r="J166" s="328" t="s">
        <v>1119</v>
      </c>
      <c r="K166" s="305"/>
    </row>
    <row r="167" s="1" customFormat="1" ht="17.25" customHeight="1">
      <c r="B167" s="306"/>
      <c r="C167" s="330" t="s">
        <v>1120</v>
      </c>
      <c r="D167" s="330"/>
      <c r="E167" s="330"/>
      <c r="F167" s="331" t="s">
        <v>1121</v>
      </c>
      <c r="G167" s="372"/>
      <c r="H167" s="373"/>
      <c r="I167" s="373"/>
      <c r="J167" s="330" t="s">
        <v>1122</v>
      </c>
      <c r="K167" s="308"/>
    </row>
    <row r="168" s="1" customFormat="1" ht="5.25" customHeight="1">
      <c r="B168" s="338"/>
      <c r="C168" s="333"/>
      <c r="D168" s="333"/>
      <c r="E168" s="333"/>
      <c r="F168" s="333"/>
      <c r="G168" s="334"/>
      <c r="H168" s="333"/>
      <c r="I168" s="333"/>
      <c r="J168" s="333"/>
      <c r="K168" s="361"/>
    </row>
    <row r="169" s="1" customFormat="1" ht="15" customHeight="1">
      <c r="B169" s="338"/>
      <c r="C169" s="313" t="s">
        <v>1126</v>
      </c>
      <c r="D169" s="313"/>
      <c r="E169" s="313"/>
      <c r="F169" s="336" t="s">
        <v>1123</v>
      </c>
      <c r="G169" s="313"/>
      <c r="H169" s="313" t="s">
        <v>1163</v>
      </c>
      <c r="I169" s="313" t="s">
        <v>1125</v>
      </c>
      <c r="J169" s="313">
        <v>120</v>
      </c>
      <c r="K169" s="361"/>
    </row>
    <row r="170" s="1" customFormat="1" ht="15" customHeight="1">
      <c r="B170" s="338"/>
      <c r="C170" s="313" t="s">
        <v>1172</v>
      </c>
      <c r="D170" s="313"/>
      <c r="E170" s="313"/>
      <c r="F170" s="336" t="s">
        <v>1123</v>
      </c>
      <c r="G170" s="313"/>
      <c r="H170" s="313" t="s">
        <v>1173</v>
      </c>
      <c r="I170" s="313" t="s">
        <v>1125</v>
      </c>
      <c r="J170" s="313" t="s">
        <v>1174</v>
      </c>
      <c r="K170" s="361"/>
    </row>
    <row r="171" s="1" customFormat="1" ht="15" customHeight="1">
      <c r="B171" s="338"/>
      <c r="C171" s="313" t="s">
        <v>1071</v>
      </c>
      <c r="D171" s="313"/>
      <c r="E171" s="313"/>
      <c r="F171" s="336" t="s">
        <v>1123</v>
      </c>
      <c r="G171" s="313"/>
      <c r="H171" s="313" t="s">
        <v>1190</v>
      </c>
      <c r="I171" s="313" t="s">
        <v>1125</v>
      </c>
      <c r="J171" s="313" t="s">
        <v>1174</v>
      </c>
      <c r="K171" s="361"/>
    </row>
    <row r="172" s="1" customFormat="1" ht="15" customHeight="1">
      <c r="B172" s="338"/>
      <c r="C172" s="313" t="s">
        <v>1128</v>
      </c>
      <c r="D172" s="313"/>
      <c r="E172" s="313"/>
      <c r="F172" s="336" t="s">
        <v>1129</v>
      </c>
      <c r="G172" s="313"/>
      <c r="H172" s="313" t="s">
        <v>1190</v>
      </c>
      <c r="I172" s="313" t="s">
        <v>1125</v>
      </c>
      <c r="J172" s="313">
        <v>50</v>
      </c>
      <c r="K172" s="361"/>
    </row>
    <row r="173" s="1" customFormat="1" ht="15" customHeight="1">
      <c r="B173" s="338"/>
      <c r="C173" s="313" t="s">
        <v>1131</v>
      </c>
      <c r="D173" s="313"/>
      <c r="E173" s="313"/>
      <c r="F173" s="336" t="s">
        <v>1123</v>
      </c>
      <c r="G173" s="313"/>
      <c r="H173" s="313" t="s">
        <v>1190</v>
      </c>
      <c r="I173" s="313" t="s">
        <v>1133</v>
      </c>
      <c r="J173" s="313"/>
      <c r="K173" s="361"/>
    </row>
    <row r="174" s="1" customFormat="1" ht="15" customHeight="1">
      <c r="B174" s="338"/>
      <c r="C174" s="313" t="s">
        <v>1142</v>
      </c>
      <c r="D174" s="313"/>
      <c r="E174" s="313"/>
      <c r="F174" s="336" t="s">
        <v>1129</v>
      </c>
      <c r="G174" s="313"/>
      <c r="H174" s="313" t="s">
        <v>1190</v>
      </c>
      <c r="I174" s="313" t="s">
        <v>1125</v>
      </c>
      <c r="J174" s="313">
        <v>50</v>
      </c>
      <c r="K174" s="361"/>
    </row>
    <row r="175" s="1" customFormat="1" ht="15" customHeight="1">
      <c r="B175" s="338"/>
      <c r="C175" s="313" t="s">
        <v>1150</v>
      </c>
      <c r="D175" s="313"/>
      <c r="E175" s="313"/>
      <c r="F175" s="336" t="s">
        <v>1129</v>
      </c>
      <c r="G175" s="313"/>
      <c r="H175" s="313" t="s">
        <v>1190</v>
      </c>
      <c r="I175" s="313" t="s">
        <v>1125</v>
      </c>
      <c r="J175" s="313">
        <v>50</v>
      </c>
      <c r="K175" s="361"/>
    </row>
    <row r="176" s="1" customFormat="1" ht="15" customHeight="1">
      <c r="B176" s="338"/>
      <c r="C176" s="313" t="s">
        <v>1148</v>
      </c>
      <c r="D176" s="313"/>
      <c r="E176" s="313"/>
      <c r="F176" s="336" t="s">
        <v>1129</v>
      </c>
      <c r="G176" s="313"/>
      <c r="H176" s="313" t="s">
        <v>1190</v>
      </c>
      <c r="I176" s="313" t="s">
        <v>1125</v>
      </c>
      <c r="J176" s="313">
        <v>50</v>
      </c>
      <c r="K176" s="361"/>
    </row>
    <row r="177" s="1" customFormat="1" ht="15" customHeight="1">
      <c r="B177" s="338"/>
      <c r="C177" s="313" t="s">
        <v>176</v>
      </c>
      <c r="D177" s="313"/>
      <c r="E177" s="313"/>
      <c r="F177" s="336" t="s">
        <v>1123</v>
      </c>
      <c r="G177" s="313"/>
      <c r="H177" s="313" t="s">
        <v>1191</v>
      </c>
      <c r="I177" s="313" t="s">
        <v>1192</v>
      </c>
      <c r="J177" s="313"/>
      <c r="K177" s="361"/>
    </row>
    <row r="178" s="1" customFormat="1" ht="15" customHeight="1">
      <c r="B178" s="338"/>
      <c r="C178" s="313" t="s">
        <v>59</v>
      </c>
      <c r="D178" s="313"/>
      <c r="E178" s="313"/>
      <c r="F178" s="336" t="s">
        <v>1123</v>
      </c>
      <c r="G178" s="313"/>
      <c r="H178" s="313" t="s">
        <v>1193</v>
      </c>
      <c r="I178" s="313" t="s">
        <v>1194</v>
      </c>
      <c r="J178" s="313">
        <v>1</v>
      </c>
      <c r="K178" s="361"/>
    </row>
    <row r="179" s="1" customFormat="1" ht="15" customHeight="1">
      <c r="B179" s="338"/>
      <c r="C179" s="313" t="s">
        <v>55</v>
      </c>
      <c r="D179" s="313"/>
      <c r="E179" s="313"/>
      <c r="F179" s="336" t="s">
        <v>1123</v>
      </c>
      <c r="G179" s="313"/>
      <c r="H179" s="313" t="s">
        <v>1195</v>
      </c>
      <c r="I179" s="313" t="s">
        <v>1125</v>
      </c>
      <c r="J179" s="313">
        <v>20</v>
      </c>
      <c r="K179" s="361"/>
    </row>
    <row r="180" s="1" customFormat="1" ht="15" customHeight="1">
      <c r="B180" s="338"/>
      <c r="C180" s="313" t="s">
        <v>56</v>
      </c>
      <c r="D180" s="313"/>
      <c r="E180" s="313"/>
      <c r="F180" s="336" t="s">
        <v>1123</v>
      </c>
      <c r="G180" s="313"/>
      <c r="H180" s="313" t="s">
        <v>1196</v>
      </c>
      <c r="I180" s="313" t="s">
        <v>1125</v>
      </c>
      <c r="J180" s="313">
        <v>255</v>
      </c>
      <c r="K180" s="361"/>
    </row>
    <row r="181" s="1" customFormat="1" ht="15" customHeight="1">
      <c r="B181" s="338"/>
      <c r="C181" s="313" t="s">
        <v>177</v>
      </c>
      <c r="D181" s="313"/>
      <c r="E181" s="313"/>
      <c r="F181" s="336" t="s">
        <v>1123</v>
      </c>
      <c r="G181" s="313"/>
      <c r="H181" s="313" t="s">
        <v>1087</v>
      </c>
      <c r="I181" s="313" t="s">
        <v>1125</v>
      </c>
      <c r="J181" s="313">
        <v>10</v>
      </c>
      <c r="K181" s="361"/>
    </row>
    <row r="182" s="1" customFormat="1" ht="15" customHeight="1">
      <c r="B182" s="338"/>
      <c r="C182" s="313" t="s">
        <v>178</v>
      </c>
      <c r="D182" s="313"/>
      <c r="E182" s="313"/>
      <c r="F182" s="336" t="s">
        <v>1123</v>
      </c>
      <c r="G182" s="313"/>
      <c r="H182" s="313" t="s">
        <v>1197</v>
      </c>
      <c r="I182" s="313" t="s">
        <v>1158</v>
      </c>
      <c r="J182" s="313"/>
      <c r="K182" s="361"/>
    </row>
    <row r="183" s="1" customFormat="1" ht="15" customHeight="1">
      <c r="B183" s="338"/>
      <c r="C183" s="313" t="s">
        <v>1198</v>
      </c>
      <c r="D183" s="313"/>
      <c r="E183" s="313"/>
      <c r="F183" s="336" t="s">
        <v>1123</v>
      </c>
      <c r="G183" s="313"/>
      <c r="H183" s="313" t="s">
        <v>1199</v>
      </c>
      <c r="I183" s="313" t="s">
        <v>1158</v>
      </c>
      <c r="J183" s="313"/>
      <c r="K183" s="361"/>
    </row>
    <row r="184" s="1" customFormat="1" ht="15" customHeight="1">
      <c r="B184" s="338"/>
      <c r="C184" s="313" t="s">
        <v>1187</v>
      </c>
      <c r="D184" s="313"/>
      <c r="E184" s="313"/>
      <c r="F184" s="336" t="s">
        <v>1123</v>
      </c>
      <c r="G184" s="313"/>
      <c r="H184" s="313" t="s">
        <v>1200</v>
      </c>
      <c r="I184" s="313" t="s">
        <v>1158</v>
      </c>
      <c r="J184" s="313"/>
      <c r="K184" s="361"/>
    </row>
    <row r="185" s="1" customFormat="1" ht="15" customHeight="1">
      <c r="B185" s="338"/>
      <c r="C185" s="313" t="s">
        <v>180</v>
      </c>
      <c r="D185" s="313"/>
      <c r="E185" s="313"/>
      <c r="F185" s="336" t="s">
        <v>1129</v>
      </c>
      <c r="G185" s="313"/>
      <c r="H185" s="313" t="s">
        <v>1201</v>
      </c>
      <c r="I185" s="313" t="s">
        <v>1125</v>
      </c>
      <c r="J185" s="313">
        <v>50</v>
      </c>
      <c r="K185" s="361"/>
    </row>
    <row r="186" s="1" customFormat="1" ht="15" customHeight="1">
      <c r="B186" s="338"/>
      <c r="C186" s="313" t="s">
        <v>1202</v>
      </c>
      <c r="D186" s="313"/>
      <c r="E186" s="313"/>
      <c r="F186" s="336" t="s">
        <v>1129</v>
      </c>
      <c r="G186" s="313"/>
      <c r="H186" s="313" t="s">
        <v>1203</v>
      </c>
      <c r="I186" s="313" t="s">
        <v>1204</v>
      </c>
      <c r="J186" s="313"/>
      <c r="K186" s="361"/>
    </row>
    <row r="187" s="1" customFormat="1" ht="15" customHeight="1">
      <c r="B187" s="338"/>
      <c r="C187" s="313" t="s">
        <v>1205</v>
      </c>
      <c r="D187" s="313"/>
      <c r="E187" s="313"/>
      <c r="F187" s="336" t="s">
        <v>1129</v>
      </c>
      <c r="G187" s="313"/>
      <c r="H187" s="313" t="s">
        <v>1206</v>
      </c>
      <c r="I187" s="313" t="s">
        <v>1204</v>
      </c>
      <c r="J187" s="313"/>
      <c r="K187" s="361"/>
    </row>
    <row r="188" s="1" customFormat="1" ht="15" customHeight="1">
      <c r="B188" s="338"/>
      <c r="C188" s="313" t="s">
        <v>1207</v>
      </c>
      <c r="D188" s="313"/>
      <c r="E188" s="313"/>
      <c r="F188" s="336" t="s">
        <v>1129</v>
      </c>
      <c r="G188" s="313"/>
      <c r="H188" s="313" t="s">
        <v>1208</v>
      </c>
      <c r="I188" s="313" t="s">
        <v>1204</v>
      </c>
      <c r="J188" s="313"/>
      <c r="K188" s="361"/>
    </row>
    <row r="189" s="1" customFormat="1" ht="15" customHeight="1">
      <c r="B189" s="338"/>
      <c r="C189" s="374" t="s">
        <v>1209</v>
      </c>
      <c r="D189" s="313"/>
      <c r="E189" s="313"/>
      <c r="F189" s="336" t="s">
        <v>1129</v>
      </c>
      <c r="G189" s="313"/>
      <c r="H189" s="313" t="s">
        <v>1210</v>
      </c>
      <c r="I189" s="313" t="s">
        <v>1211</v>
      </c>
      <c r="J189" s="375" t="s">
        <v>1212</v>
      </c>
      <c r="K189" s="361"/>
    </row>
    <row r="190" s="18" customFormat="1" ht="15" customHeight="1">
      <c r="B190" s="376"/>
      <c r="C190" s="377" t="s">
        <v>1213</v>
      </c>
      <c r="D190" s="378"/>
      <c r="E190" s="378"/>
      <c r="F190" s="379" t="s">
        <v>1129</v>
      </c>
      <c r="G190" s="378"/>
      <c r="H190" s="378" t="s">
        <v>1214</v>
      </c>
      <c r="I190" s="378" t="s">
        <v>1211</v>
      </c>
      <c r="J190" s="380" t="s">
        <v>1212</v>
      </c>
      <c r="K190" s="381"/>
    </row>
    <row r="191" s="1" customFormat="1" ht="15" customHeight="1">
      <c r="B191" s="338"/>
      <c r="C191" s="374" t="s">
        <v>44</v>
      </c>
      <c r="D191" s="313"/>
      <c r="E191" s="313"/>
      <c r="F191" s="336" t="s">
        <v>1123</v>
      </c>
      <c r="G191" s="313"/>
      <c r="H191" s="310" t="s">
        <v>1215</v>
      </c>
      <c r="I191" s="313" t="s">
        <v>1216</v>
      </c>
      <c r="J191" s="313"/>
      <c r="K191" s="361"/>
    </row>
    <row r="192" s="1" customFormat="1" ht="15" customHeight="1">
      <c r="B192" s="338"/>
      <c r="C192" s="374" t="s">
        <v>1217</v>
      </c>
      <c r="D192" s="313"/>
      <c r="E192" s="313"/>
      <c r="F192" s="336" t="s">
        <v>1123</v>
      </c>
      <c r="G192" s="313"/>
      <c r="H192" s="313" t="s">
        <v>1218</v>
      </c>
      <c r="I192" s="313" t="s">
        <v>1158</v>
      </c>
      <c r="J192" s="313"/>
      <c r="K192" s="361"/>
    </row>
    <row r="193" s="1" customFormat="1" ht="15" customHeight="1">
      <c r="B193" s="338"/>
      <c r="C193" s="374" t="s">
        <v>1219</v>
      </c>
      <c r="D193" s="313"/>
      <c r="E193" s="313"/>
      <c r="F193" s="336" t="s">
        <v>1123</v>
      </c>
      <c r="G193" s="313"/>
      <c r="H193" s="313" t="s">
        <v>1220</v>
      </c>
      <c r="I193" s="313" t="s">
        <v>1158</v>
      </c>
      <c r="J193" s="313"/>
      <c r="K193" s="361"/>
    </row>
    <row r="194" s="1" customFormat="1" ht="15" customHeight="1">
      <c r="B194" s="338"/>
      <c r="C194" s="374" t="s">
        <v>1221</v>
      </c>
      <c r="D194" s="313"/>
      <c r="E194" s="313"/>
      <c r="F194" s="336" t="s">
        <v>1129</v>
      </c>
      <c r="G194" s="313"/>
      <c r="H194" s="313" t="s">
        <v>1222</v>
      </c>
      <c r="I194" s="313" t="s">
        <v>1158</v>
      </c>
      <c r="J194" s="313"/>
      <c r="K194" s="361"/>
    </row>
    <row r="195" s="1" customFormat="1" ht="15" customHeight="1">
      <c r="B195" s="367"/>
      <c r="C195" s="382"/>
      <c r="D195" s="347"/>
      <c r="E195" s="347"/>
      <c r="F195" s="347"/>
      <c r="G195" s="347"/>
      <c r="H195" s="347"/>
      <c r="I195" s="347"/>
      <c r="J195" s="347"/>
      <c r="K195" s="368"/>
    </row>
    <row r="196" s="1" customFormat="1" ht="18.75" customHeight="1">
      <c r="B196" s="349"/>
      <c r="C196" s="359"/>
      <c r="D196" s="359"/>
      <c r="E196" s="359"/>
      <c r="F196" s="369"/>
      <c r="G196" s="359"/>
      <c r="H196" s="359"/>
      <c r="I196" s="359"/>
      <c r="J196" s="359"/>
      <c r="K196" s="349"/>
    </row>
    <row r="197" s="1" customFormat="1" ht="18.75" customHeight="1">
      <c r="B197" s="349"/>
      <c r="C197" s="359"/>
      <c r="D197" s="359"/>
      <c r="E197" s="359"/>
      <c r="F197" s="369"/>
      <c r="G197" s="359"/>
      <c r="H197" s="359"/>
      <c r="I197" s="359"/>
      <c r="J197" s="359"/>
      <c r="K197" s="349"/>
    </row>
    <row r="198" s="1" customFormat="1" ht="18.75" customHeight="1">
      <c r="B198" s="321"/>
      <c r="C198" s="321"/>
      <c r="D198" s="321"/>
      <c r="E198" s="321"/>
      <c r="F198" s="321"/>
      <c r="G198" s="321"/>
      <c r="H198" s="321"/>
      <c r="I198" s="321"/>
      <c r="J198" s="321"/>
      <c r="K198" s="321"/>
    </row>
    <row r="199" s="1" customFormat="1" ht="13.5">
      <c r="B199" s="300"/>
      <c r="C199" s="301"/>
      <c r="D199" s="301"/>
      <c r="E199" s="301"/>
      <c r="F199" s="301"/>
      <c r="G199" s="301"/>
      <c r="H199" s="301"/>
      <c r="I199" s="301"/>
      <c r="J199" s="301"/>
      <c r="K199" s="302"/>
    </row>
    <row r="200" s="1" customFormat="1" ht="21">
      <c r="B200" s="303"/>
      <c r="C200" s="304" t="s">
        <v>1223</v>
      </c>
      <c r="D200" s="304"/>
      <c r="E200" s="304"/>
      <c r="F200" s="304"/>
      <c r="G200" s="304"/>
      <c r="H200" s="304"/>
      <c r="I200" s="304"/>
      <c r="J200" s="304"/>
      <c r="K200" s="305"/>
    </row>
    <row r="201" s="1" customFormat="1" ht="25.5" customHeight="1">
      <c r="B201" s="303"/>
      <c r="C201" s="383" t="s">
        <v>1224</v>
      </c>
      <c r="D201" s="383"/>
      <c r="E201" s="383"/>
      <c r="F201" s="383" t="s">
        <v>1225</v>
      </c>
      <c r="G201" s="384"/>
      <c r="H201" s="383" t="s">
        <v>1226</v>
      </c>
      <c r="I201" s="383"/>
      <c r="J201" s="383"/>
      <c r="K201" s="305"/>
    </row>
    <row r="202" s="1" customFormat="1" ht="5.25" customHeight="1">
      <c r="B202" s="338"/>
      <c r="C202" s="333"/>
      <c r="D202" s="333"/>
      <c r="E202" s="333"/>
      <c r="F202" s="333"/>
      <c r="G202" s="359"/>
      <c r="H202" s="333"/>
      <c r="I202" s="333"/>
      <c r="J202" s="333"/>
      <c r="K202" s="361"/>
    </row>
    <row r="203" s="1" customFormat="1" ht="15" customHeight="1">
      <c r="B203" s="338"/>
      <c r="C203" s="313" t="s">
        <v>1216</v>
      </c>
      <c r="D203" s="313"/>
      <c r="E203" s="313"/>
      <c r="F203" s="336" t="s">
        <v>45</v>
      </c>
      <c r="G203" s="313"/>
      <c r="H203" s="313" t="s">
        <v>1227</v>
      </c>
      <c r="I203" s="313"/>
      <c r="J203" s="313"/>
      <c r="K203" s="361"/>
    </row>
    <row r="204" s="1" customFormat="1" ht="15" customHeight="1">
      <c r="B204" s="338"/>
      <c r="C204" s="313"/>
      <c r="D204" s="313"/>
      <c r="E204" s="313"/>
      <c r="F204" s="336" t="s">
        <v>46</v>
      </c>
      <c r="G204" s="313"/>
      <c r="H204" s="313" t="s">
        <v>1228</v>
      </c>
      <c r="I204" s="313"/>
      <c r="J204" s="313"/>
      <c r="K204" s="361"/>
    </row>
    <row r="205" s="1" customFormat="1" ht="15" customHeight="1">
      <c r="B205" s="338"/>
      <c r="C205" s="313"/>
      <c r="D205" s="313"/>
      <c r="E205" s="313"/>
      <c r="F205" s="336" t="s">
        <v>49</v>
      </c>
      <c r="G205" s="313"/>
      <c r="H205" s="313" t="s">
        <v>1229</v>
      </c>
      <c r="I205" s="313"/>
      <c r="J205" s="313"/>
      <c r="K205" s="361"/>
    </row>
    <row r="206" s="1" customFormat="1" ht="15" customHeight="1">
      <c r="B206" s="338"/>
      <c r="C206" s="313"/>
      <c r="D206" s="313"/>
      <c r="E206" s="313"/>
      <c r="F206" s="336" t="s">
        <v>47</v>
      </c>
      <c r="G206" s="313"/>
      <c r="H206" s="313" t="s">
        <v>1230</v>
      </c>
      <c r="I206" s="313"/>
      <c r="J206" s="313"/>
      <c r="K206" s="361"/>
    </row>
    <row r="207" s="1" customFormat="1" ht="15" customHeight="1">
      <c r="B207" s="338"/>
      <c r="C207" s="313"/>
      <c r="D207" s="313"/>
      <c r="E207" s="313"/>
      <c r="F207" s="336" t="s">
        <v>48</v>
      </c>
      <c r="G207" s="313"/>
      <c r="H207" s="313" t="s">
        <v>1231</v>
      </c>
      <c r="I207" s="313"/>
      <c r="J207" s="313"/>
      <c r="K207" s="361"/>
    </row>
    <row r="208" s="1" customFormat="1" ht="15" customHeight="1">
      <c r="B208" s="338"/>
      <c r="C208" s="313"/>
      <c r="D208" s="313"/>
      <c r="E208" s="313"/>
      <c r="F208" s="336"/>
      <c r="G208" s="313"/>
      <c r="H208" s="313"/>
      <c r="I208" s="313"/>
      <c r="J208" s="313"/>
      <c r="K208" s="361"/>
    </row>
    <row r="209" s="1" customFormat="1" ht="15" customHeight="1">
      <c r="B209" s="338"/>
      <c r="C209" s="313" t="s">
        <v>1170</v>
      </c>
      <c r="D209" s="313"/>
      <c r="E209" s="313"/>
      <c r="F209" s="336" t="s">
        <v>81</v>
      </c>
      <c r="G209" s="313"/>
      <c r="H209" s="313" t="s">
        <v>1232</v>
      </c>
      <c r="I209" s="313"/>
      <c r="J209" s="313"/>
      <c r="K209" s="361"/>
    </row>
    <row r="210" s="1" customFormat="1" ht="15" customHeight="1">
      <c r="B210" s="338"/>
      <c r="C210" s="313"/>
      <c r="D210" s="313"/>
      <c r="E210" s="313"/>
      <c r="F210" s="336" t="s">
        <v>1068</v>
      </c>
      <c r="G210" s="313"/>
      <c r="H210" s="313" t="s">
        <v>1069</v>
      </c>
      <c r="I210" s="313"/>
      <c r="J210" s="313"/>
      <c r="K210" s="361"/>
    </row>
    <row r="211" s="1" customFormat="1" ht="15" customHeight="1">
      <c r="B211" s="338"/>
      <c r="C211" s="313"/>
      <c r="D211" s="313"/>
      <c r="E211" s="313"/>
      <c r="F211" s="336" t="s">
        <v>1066</v>
      </c>
      <c r="G211" s="313"/>
      <c r="H211" s="313" t="s">
        <v>1233</v>
      </c>
      <c r="I211" s="313"/>
      <c r="J211" s="313"/>
      <c r="K211" s="361"/>
    </row>
    <row r="212" s="1" customFormat="1" ht="15" customHeight="1">
      <c r="B212" s="385"/>
      <c r="C212" s="313"/>
      <c r="D212" s="313"/>
      <c r="E212" s="313"/>
      <c r="F212" s="336" t="s">
        <v>93</v>
      </c>
      <c r="G212" s="374"/>
      <c r="H212" s="365" t="s">
        <v>1070</v>
      </c>
      <c r="I212" s="365"/>
      <c r="J212" s="365"/>
      <c r="K212" s="386"/>
    </row>
    <row r="213" s="1" customFormat="1" ht="15" customHeight="1">
      <c r="B213" s="385"/>
      <c r="C213" s="313"/>
      <c r="D213" s="313"/>
      <c r="E213" s="313"/>
      <c r="F213" s="336" t="s">
        <v>961</v>
      </c>
      <c r="G213" s="374"/>
      <c r="H213" s="365" t="s">
        <v>1234</v>
      </c>
      <c r="I213" s="365"/>
      <c r="J213" s="365"/>
      <c r="K213" s="386"/>
    </row>
    <row r="214" s="1" customFormat="1" ht="15" customHeight="1">
      <c r="B214" s="385"/>
      <c r="C214" s="313"/>
      <c r="D214" s="313"/>
      <c r="E214" s="313"/>
      <c r="F214" s="336"/>
      <c r="G214" s="374"/>
      <c r="H214" s="365"/>
      <c r="I214" s="365"/>
      <c r="J214" s="365"/>
      <c r="K214" s="386"/>
    </row>
    <row r="215" s="1" customFormat="1" ht="15" customHeight="1">
      <c r="B215" s="385"/>
      <c r="C215" s="313" t="s">
        <v>1194</v>
      </c>
      <c r="D215" s="313"/>
      <c r="E215" s="313"/>
      <c r="F215" s="336">
        <v>1</v>
      </c>
      <c r="G215" s="374"/>
      <c r="H215" s="365" t="s">
        <v>1235</v>
      </c>
      <c r="I215" s="365"/>
      <c r="J215" s="365"/>
      <c r="K215" s="386"/>
    </row>
    <row r="216" s="1" customFormat="1" ht="15" customHeight="1">
      <c r="B216" s="385"/>
      <c r="C216" s="313"/>
      <c r="D216" s="313"/>
      <c r="E216" s="313"/>
      <c r="F216" s="336">
        <v>2</v>
      </c>
      <c r="G216" s="374"/>
      <c r="H216" s="365" t="s">
        <v>1236</v>
      </c>
      <c r="I216" s="365"/>
      <c r="J216" s="365"/>
      <c r="K216" s="386"/>
    </row>
    <row r="217" s="1" customFormat="1" ht="15" customHeight="1">
      <c r="B217" s="385"/>
      <c r="C217" s="313"/>
      <c r="D217" s="313"/>
      <c r="E217" s="313"/>
      <c r="F217" s="336">
        <v>3</v>
      </c>
      <c r="G217" s="374"/>
      <c r="H217" s="365" t="s">
        <v>1237</v>
      </c>
      <c r="I217" s="365"/>
      <c r="J217" s="365"/>
      <c r="K217" s="386"/>
    </row>
    <row r="218" s="1" customFormat="1" ht="15" customHeight="1">
      <c r="B218" s="385"/>
      <c r="C218" s="313"/>
      <c r="D218" s="313"/>
      <c r="E218" s="313"/>
      <c r="F218" s="336">
        <v>4</v>
      </c>
      <c r="G218" s="374"/>
      <c r="H218" s="365" t="s">
        <v>1238</v>
      </c>
      <c r="I218" s="365"/>
      <c r="J218" s="365"/>
      <c r="K218" s="386"/>
    </row>
    <row r="219" s="1" customFormat="1" ht="12.75" customHeight="1">
      <c r="B219" s="387"/>
      <c r="C219" s="388"/>
      <c r="D219" s="388"/>
      <c r="E219" s="388"/>
      <c r="F219" s="388"/>
      <c r="G219" s="388"/>
      <c r="H219" s="388"/>
      <c r="I219" s="388"/>
      <c r="J219" s="388"/>
      <c r="K219" s="38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DESKTOP-JCK6SLS\Uzivatel</dc:creator>
  <cp:lastModifiedBy>DESKTOP-JCK6SLS\Uzivatel</cp:lastModifiedBy>
  <dcterms:created xsi:type="dcterms:W3CDTF">2025-10-01T09:25:03Z</dcterms:created>
  <dcterms:modified xsi:type="dcterms:W3CDTF">2025-10-01T09:25:10Z</dcterms:modified>
</cp:coreProperties>
</file>